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73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<sst xmlns="http://schemas.openxmlformats.org/spreadsheetml/2006/main" count="4143" uniqueCount="1873">
  <si>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</si>
  <si>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</si>
  <si>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</si>
  <si>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</si>
  <si>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</si>
  <si>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</si>
  <si>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</si>
  <si>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</si>
  <si>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</si>
  <si>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</si>
  <si>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</si>
  <si>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</si>
  <si>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</si>
  <si>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</si>
  <si>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</si>
  <si>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</si>
  <si>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</si>
  <si>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</si>
  <si>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</si>
  <si>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</si>
  <si>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</si>
  <si>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</si>
  <si>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</si>
  <si>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</si>
  <si>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</si>
  <si>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</si>
  <si>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</si>
  <si>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</si>
  <si>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</si>
  <si>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</si>
  <si>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</si>
  <si>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</si>
  <si>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</si>
  <si>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</si>
  <si>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</si>
  <si>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</si>
  <si>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</si>
  <si>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</si>
  <si>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</si>
  <si>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</si>
  <si>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</si>
  <si>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</si>
  <si>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</si>
  <si>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</si>
  <si>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</si>
  <si>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</si>
  <si>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</si>
  <si>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</si>
  <si>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</si>
  <si>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</si>
  <si>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</si>
  <si>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</si>
  <si>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</si>
  <si>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</si>
  <si>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</si>
  <si>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</si>
  <si>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</si>
  <si>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</si>
  <si>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</si>
  <si>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</si>
  <si>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</si>
  <si>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</si>
  <si>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</si>
  <si>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</si>
  <si>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</si>
  <si>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</si>
  <si>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</si>
  <si>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</si>
  <si>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</si>
  <si>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</si>
  <si>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</si>
  <si>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</si>
  <si>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</si>
  <si>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</si>
  <si>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</si>
  <si>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</si>
  <si>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</si>
  <si>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</si>
  <si>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</si>
  <si>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</si>
  <si>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</si>
  <si>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</si>
  <si>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</si>
  <si>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</si>
  <si>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</si>
  <si>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</si>
  <si>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</si>
  <si>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</si>
  <si>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</si>
  <si>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</si>
  <si>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</si>
  <si>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</si>
  <si>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</si>
  <si>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</si>
  <si>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</si>
  <si>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</si>
  <si>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</si>
  <si>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</si>
  <si>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</si>
  <si>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</si>
  <si>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</si>
  <si>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</si>
  <si>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</si>
  <si>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</si>
  <si>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</si>
  <si>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</si>
  <si>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</si>
  <si>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</si>
  <si>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</si>
  <si>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</si>
  <si>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</si>
  <si>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</si>
  <si>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</si>
  <si>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</si>
  <si>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</si>
  <si>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</si>
  <si>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</si>
  <si>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</si>
  <si>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</si>
  <si>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</si>
  <si>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</si>
  <si>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</si>
  <si>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</si>
  <si>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</si>
  <si>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</si>
  <si>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</si>
  <si>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</si>
  <si>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</si>
  <si>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</si>
  <si>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</si>
  <si>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</si>
  <si>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</si>
  <si>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</si>
  <si>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</si>
  <si>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</si>
  <si>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</si>
  <si>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</si>
  <si>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</si>
  <si>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</si>
  <si>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</si>
  <si>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</si>
  <si>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</si>
  <si>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</si>
  <si>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</si>
  <si>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</si>
  <si>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</si>
  <si>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</si>
  <si>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</si>
  <si>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</si>
  <si>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</si>
  <si>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</si>
  <si>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</si>
  <si>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</si>
  <si>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</si>
  <si>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</si>
  <si>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</si>
  <si>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</si>
  <si>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</si>
  <si>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</si>
  <si>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</si>
  <si>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</si>
  <si>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</si>
  <si>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</si>
  <si>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</si>
  <si>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</si>
  <si>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</si>
  <si>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</si>
  <si>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</si>
  <si>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</si>
  <si>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</si>
  <si>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</si>
  <si>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</si>
  <si>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</si>
  <si>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</si>
  <si>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</si>
  <si>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</si>
  <si>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</si>
  <si>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</si>
  <si>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</si>
  <si>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</si>
  <si>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</si>
  <si>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</si>
  <si>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</si>
  <si>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</si>
  <si>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</si>
  <si>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</si>
  <si>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</si>
  <si>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</si>
  <si>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</si>
  <si>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</si>
  <si>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</si>
  <si>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</si>
  <si>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</si>
  <si>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</si>
  <si>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</si>
  <si>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</si>
  <si>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</si>
  <si>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</si>
  <si>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</si>
  <si>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</si>
  <si>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</si>
  <si>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</si>
  <si>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</si>
  <si>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</si>
  <si>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</si>
  <si>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</si>
  <si>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</si>
  <si>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</si>
  <si>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</si>
  <si>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</si>
  <si>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</si>
  <si>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</si>
  <si>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</si>
  <si>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</si>
  <si>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</si>
  <si>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</si>
  <si>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</si>
  <si>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</si>
  <si>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</si>
  <si>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</si>
  <si>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</si>
  <si>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</si>
  <si>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</si>
  <si>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</si>
  <si>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</si>
  <si>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</si>
  <si>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</si>
  <si>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</si>
  <si>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</si>
  <si>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</si>
  <si>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</si>
  <si>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</si>
  <si>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</si>
  <si>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</si>
  <si>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</si>
  <si>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</si>
  <si>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</si>
  <si>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</si>
  <si>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</si>
  <si>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</si>
  <si>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</si>
  <si>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</si>
  <si>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</si>
  <si>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</si>
  <si>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</si>
  <si>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</si>
  <si>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</si>
  <si>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</si>
  <si>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</si>
  <si>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</si>
  <si>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</si>
  <si>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</si>
  <si>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</si>
  <si>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</si>
  <si>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</si>
  <si>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</si>
  <si>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</si>
  <si>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</si>
  <si>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</si>
  <si>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</si>
  <si>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</si>
  <si>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</si>
  <si>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</si>
  <si>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</si>
  <si>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</si>
  <si>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</si>
  <si>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</si>
  <si>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</si>
  <si>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</si>
  <si>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</si>
  <si>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</si>
  <si>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</si>
  <si>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</si>
  <si>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</si>
  <si>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</si>
  <si>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</si>
  <si>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</si>
  <si>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</si>
  <si>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</si>
  <si>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</si>
  <si>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</si>
  <si>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</si>
  <si>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</si>
  <si>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</si>
  <si>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</si>
  <si>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</si>
  <si>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</si>
  <si>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</si>
  <si>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</si>
  <si>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</si>
  <si>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</si>
  <si>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</si>
  <si>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</si>
  <si>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</si>
  <si>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</si>
  <si>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</si>
  <si>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</si>
  <si>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</si>
  <si>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</si>
  <si>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</si>
  <si>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</si>
  <si>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</si>
  <si>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</si>
  <si>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</si>
  <si>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</si>
  <si>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</si>
  <si>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</si>
  <si>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</si>
  <si>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</si>
  <si>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</si>
  <si>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</si>
  <si>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</si>
  <si>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</si>
  <si>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</si>
  <si>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</si>
  <si>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</si>
  <si>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</si>
  <si>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</si>
  <si>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</si>
  <si>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</si>
  <si>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</si>
  <si>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</si>
  <si>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</si>
  <si>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</si>
  <si>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</si>
  <si>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</si>
  <si>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</si>
  <si>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</si>
  <si>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</si>
  <si>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</si>
  <si>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</si>
  <si>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</si>
  <si>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</si>
  <si>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</si>
  <si>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</si>
  <si>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</si>
  <si>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</si>
  <si>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</si>
  <si>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</si>
  <si>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</si>
  <si>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</si>
  <si>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</si>
  <si>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</si>
  <si>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</si>
  <si>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</si>
  <si>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</si>
  <si>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</si>
  <si>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</si>
  <si>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</si>
  <si>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</si>
  <si>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</si>
  <si>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</si>
  <si>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</si>
  <si>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</si>
  <si>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</si>
  <si>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</si>
  <si>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</si>
  <si>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</si>
  <si>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</si>
  <si>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</si>
  <si>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</si>
  <si>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</si>
  <si>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</si>
  <si>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</si>
  <si>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</si>
  <si>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</si>
  <si>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</si>
  <si>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</si>
  <si>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</si>
  <si>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</si>
  <si>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</si>
  <si>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</si>
  <si>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</si>
  <si>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</si>
  <si>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</si>
  <si>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</si>
  <si>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</si>
  <si>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</si>
  <si>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</si>
  <si>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</si>
  <si>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</si>
  <si>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</si>
  <si>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</si>
  <si>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</si>
  <si>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</si>
  <si>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</si>
  <si>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</si>
  <si>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</si>
  <si>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</si>
  <si>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</si>
  <si>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</si>
  <si>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</si>
  <si>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</si>
  <si>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</si>
  <si>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</si>
  <si>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</si>
  <si>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</si>
  <si>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</si>
  <si>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</si>
  <si>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</si>
  <si>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</si>
  <si>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</si>
  <si>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</si>
  <si>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</si>
  <si>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</si>
  <si>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</si>
  <si>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</si>
  <si>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</si>
  <si>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</si>
  <si>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</si>
  <si>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</si>
  <si>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</si>
  <si>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</si>
  <si>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</si>
  <si>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</si>
  <si>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</si>
  <si>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</si>
  <si>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</si>
  <si>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</si>
  <si>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</si>
  <si>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</si>
  <si>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</si>
  <si>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</si>
  <si>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</si>
  <si>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</si>
  <si>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</si>
  <si>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</si>
  <si>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</si>
  <si>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</si>
  <si>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</si>
  <si>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</si>
  <si>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</si>
  <si>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</si>
  <si>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</si>
  <si>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</si>
  <si>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</si>
  <si>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</si>
  <si>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</si>
  <si>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</si>
  <si>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</si>
  <si>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</si>
  <si>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</si>
  <si>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</si>
  <si>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</si>
  <si>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</si>
  <si>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</si>
  <si>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</si>
  <si>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</si>
  <si>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</si>
  <si>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</si>
  <si>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</si>
  <si>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</si>
  <si>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</si>
  <si>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</si>
  <si>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</si>
  <si>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</si>
  <si>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</si>
  <si>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</si>
  <si>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</si>
  <si>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</si>
  <si>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</si>
  <si>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</si>
  <si>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</si>
  <si>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</si>
  <si>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</si>
  <si>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</si>
  <si>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</si>
  <si>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</si>
  <si>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</si>
  <si>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</si>
  <si>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</si>
  <si>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</si>
  <si>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</si>
  <si>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</si>
  <si>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</si>
  <si>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</si>
  <si>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</si>
  <si>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</si>
  <si>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</si>
  <si>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</si>
  <si>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</si>
  <si>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</si>
  <si>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</si>
  <si>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</si>
  <si>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</si>
  <si>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</si>
  <si>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</si>
  <si>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</si>
  <si>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</si>
  <si>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</si>
  <si>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</si>
  <si>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</si>
  <si>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</si>
  <si>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</si>
  <si>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</si>
  <si>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</si>
  <si>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</si>
  <si>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</si>
  <si>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</si>
  <si>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</si>
  <si>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</si>
  <si>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</si>
  <si>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</si>
  <si>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</si>
  <si>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</si>
  <si>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</si>
  <si>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</si>
  <si>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</si>
  <si>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</si>
  <si>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</si>
  <si>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</si>
  <si>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</si>
  <si>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</si>
  <si>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</si>
  <si>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</si>
  <si>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</si>
  <si>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</si>
  <si>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</si>
  <si>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</si>
  <si>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</si>
  <si>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</si>
  <si>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</si>
  <si>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</si>
  <si>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</si>
  <si>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</si>
  <si>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</si>
  <si>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</si>
  <si>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</si>
  <si>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</si>
  <si>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</si>
  <si>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</si>
  <si>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</si>
  <si>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</si>
  <si>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</si>
  <si>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</si>
  <si>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</si>
  <si>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</si>
  <si>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</si>
  <si>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</si>
  <si>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</si>
  <si>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</si>
  <si>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</si>
  <si>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</si>
  <si>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</si>
  <si>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</si>
  <si>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</si>
  <si>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</si>
  <si>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</si>
  <si>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</si>
  <si>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</si>
  <si>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</si>
  <si>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</si>
  <si>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</si>
  <si>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</si>
  <si>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</si>
  <si>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</si>
  <si>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</si>
  <si>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</si>
  <si>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</si>
  <si>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</si>
  <si>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</si>
  <si>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</si>
  <si>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</si>
  <si>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</si>
  <si>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</si>
  <si>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</si>
  <si>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</si>
  <si>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</si>
  <si>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</si>
  <si>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</si>
  <si>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</si>
  <si>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</si>
  <si>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</si>
  <si>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</si>
  <si>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</si>
  <si>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</si>
  <si>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</si>
  <si>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</si>
  <si>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</si>
  <si>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</si>
  <si>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</si>
  <si>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</si>
  <si>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</si>
  <si>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</si>
  <si>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</si>
  <si>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</si>
  <si>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</si>
  <si>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</si>
  <si>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</si>
  <si>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</si>
  <si>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</si>
  <si>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</si>
  <si>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</si>
  <si>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</si>
  <si>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</si>
  <si>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</si>
  <si>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</si>
  <si>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</si>
  <si>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</si>
  <si>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</si>
  <si>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</si>
  <si>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</si>
  <si>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</si>
  <si>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</si>
  <si>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</si>
  <si>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</si>
  <si>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</si>
  <si>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</si>
  <si>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</si>
  <si>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</si>
  <si>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</si>
  <si>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</si>
  <si>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</si>
  <si>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</si>
  <si>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</si>
  <si>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</si>
  <si>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</si>
  <si>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</si>
  <si>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</si>
  <si>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</si>
  <si>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</si>
  <si>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</si>
  <si>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</si>
  <si>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</si>
  <si>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</si>
  <si>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</si>
  <si>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</si>
  <si>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</si>
  <si>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</si>
  <si>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</si>
  <si>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</si>
  <si>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</si>
  <si>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</si>
  <si>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</si>
  <si>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</si>
  <si>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</si>
  <si>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</si>
  <si>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</si>
  <si>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</si>
  <si>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</si>
  <si>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</si>
  <si>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</si>
  <si>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</si>
  <si>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</si>
  <si>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</si>
  <si>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</si>
  <si>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</si>
  <si>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</si>
  <si>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</si>
  <si>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</si>
  <si>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</si>
  <si>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</si>
  <si>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</si>
  <si>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</si>
  <si>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</si>
  <si>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</si>
  <si>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</si>
  <si>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</si>
  <si>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</si>
  <si>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</si>
  <si>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</si>
  <si>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</si>
  <si>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</si>
  <si>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</si>
  <si>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</si>
  <si>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</si>
  <si>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</si>
  <si>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</si>
  <si>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</si>
  <si>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</si>
  <si>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</si>
  <si>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</si>
  <si>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</si>
  <si>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</si>
  <si>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</si>
  <si>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</si>
  <si>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</si>
  <si>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</si>
  <si>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</si>
  <si>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</si>
  <si>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</si>
  <si>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</si>
  <si>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</si>
  <si>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</si>
  <si>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</si>
  <si>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</si>
  <si>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</si>
  <si>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</si>
  <si>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</si>
  <si>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</si>
  <si>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</si>
  <si>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</si>
  <si>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</si>
  <si>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</si>
  <si>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</si>
  <si>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</si>
  <si>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</si>
  <si>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</si>
  <si>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</si>
  <si>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</si>
  <si>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</si>
  <si>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</si>
  <si>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</si>
  <si>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</si>
  <si>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</si>
  <si>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</si>
  <si>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</si>
  <si>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</si>
  <si>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</si>
  <si>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</si>
  <si>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</si>
  <si>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</si>
  <si>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</si>
  <si>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</si>
  <si>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</si>
  <si>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</si>
  <si>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</si>
  <si>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</si>
  <si>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</si>
  <si>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</si>
  <si>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</si>
  <si>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</si>
  <si>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</si>
  <si>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</si>
  <si>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</si>
  <si>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</si>
  <si>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</si>
  <si>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</si>
  <si>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</si>
  <si>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</si>
  <si>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</si>
  <si>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</si>
  <si>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</si>
  <si>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</si>
  <si>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</si>
  <si>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</si>
  <si>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</si>
  <si>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</si>
  <si>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</si>
  <si>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</si>
  <si>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</si>
  <si>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</si>
  <si>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</si>
  <si>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</si>
  <si>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</si>
  <si>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</si>
  <si>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</si>
  <si>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</si>
  <si>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</si>
  <si>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</si>
  <si>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</si>
  <si>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</si>
  <si>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</si>
  <si>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</si>
  <si>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</si>
  <si>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</si>
  <si>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</si>
  <si>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</si>
  <si>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</si>
  <si>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</si>
  <si>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</si>
  <si>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</si>
  <si>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</si>
  <si>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</si>
  <si>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</si>
  <si>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</si>
  <si>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</si>
  <si>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</si>
  <si>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</si>
  <si>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</si>
  <si>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</si>
  <si>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</si>
  <si>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</si>
  <si>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</si>
  <si>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</si>
  <si>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</si>
  <si>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</si>
  <si>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</si>
  <si>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</si>
  <si>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</si>
  <si>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</si>
  <si>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</si>
  <si>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</si>
  <si>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</si>
  <si>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</si>
  <si>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</si>
  <si>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</si>
  <si>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</si>
  <si>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</si>
  <si>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</si>
  <si>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</si>
  <si>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</si>
  <si>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</si>
  <si>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</si>
  <si>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</si>
  <si>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</si>
  <si>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</si>
  <si>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</si>
  <si>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</si>
  <si>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</si>
  <si>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</si>
  <si>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</si>
  <si>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</si>
  <si>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</si>
  <si>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</si>
  <si>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</si>
  <si>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</si>
  <si>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</si>
  <si>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</si>
  <si>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</si>
  <si>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</si>
  <si>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</si>
  <si>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</si>
  <si>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</si>
  <si>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</si>
  <si>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</si>
  <si>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</si>
  <si>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</si>
  <si>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</si>
  <si>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</si>
  <si>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</si>
  <si>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</si>
  <si>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</si>
  <si>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</si>
  <si>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</si>
  <si>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</si>
  <si>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</si>
  <si>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</si>
  <si>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</si>
  <si>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</si>
  <si>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</si>
  <si>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</si>
  <si>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</si>
  <si>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</si>
  <si>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</si>
  <si>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</si>
  <si>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</si>
  <si>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</si>
  <si>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</si>
  <si>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</si>
  <si>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</si>
  <si>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</si>
  <si>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</si>
  <si>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</si>
  <si>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</si>
  <si>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</si>
  <si>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</si>
  <si>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</si>
  <si>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</si>
  <si>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</si>
  <si>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</si>
  <si>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</si>
  <si>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</si>
  <si>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</si>
  <si>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</si>
  <si>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</si>
  <si>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</si>
  <si>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</si>
  <si>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</si>
  <si>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</si>
  <si>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</si>
  <si>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</si>
  <si>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</si>
  <si>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</si>
  <si>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</si>
  <si>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</si>
  <si>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</si>
  <si>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</si>
  <si>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</si>
  <si>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</si>
  <si>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</si>
  <si>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</si>
  <si>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</si>
  <si>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</si>
  <si>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</si>
  <si>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</si>
  <si>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</si>
  <si>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</si>
  <si>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</si>
  <si>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</si>
  <si>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</si>
  <si>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</si>
  <si>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</si>
  <si>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</si>
  <si>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</si>
  <si>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</si>
  <si>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</si>
  <si>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</si>
  <si>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</si>
  <si>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</si>
  <si>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</si>
  <si>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</si>
  <si>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</si>
  <si>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</si>
  <si>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</si>
  <si>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</si>
  <si>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</si>
  <si>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</si>
  <si>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</si>
  <si>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</si>
  <si>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</si>
  <si>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</si>
  <si>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</si>
  <si>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</si>
  <si>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</si>
  <si>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</si>
  <si>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</si>
  <si>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</si>
  <si>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</si>
  <si>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</si>
  <si>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</si>
  <si>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</si>
  <si>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</si>
  <si>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</si>
  <si>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</si>
  <si>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</si>
  <si>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</si>
  <si>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</si>
  <si>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</si>
  <si>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</si>
  <si>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</si>
  <si>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</si>
  <si>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</si>
  <si>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</si>
  <si>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</si>
  <si>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</si>
  <si>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</si>
  <si>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</si>
  <si>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</si>
  <si>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</si>
  <si>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</si>
  <si>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</si>
  <si>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</si>
  <si>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</si>
  <si>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</si>
  <si>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</si>
  <si>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</si>
  <si>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</si>
  <si>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</si>
  <si>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</si>
  <si>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</si>
  <si>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</si>
  <si>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</si>
  <si>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</si>
  <si>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</si>
  <si>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</si>
  <si>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</si>
  <si>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</si>
  <si>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</si>
  <si>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</si>
  <si>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</si>
  <si>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</si>
  <si>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</si>
  <si>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</si>
  <si>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</si>
  <si>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</si>
  <si>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</si>
  <si>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</si>
  <si>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</si>
  <si>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</si>
  <si>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</si>
  <si>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</si>
  <si>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</si>
  <si>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</si>
  <si>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</si>
  <si>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</si>
  <si>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</si>
  <si>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</si>
  <si>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</si>
  <si>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</si>
  <si>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</si>
  <si>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</si>
  <si>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</si>
  <si>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</si>
  <si>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</si>
  <si>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</si>
  <si>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</si>
  <si>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</si>
  <si>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</si>
  <si>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</si>
  <si>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</si>
  <si>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</si>
  <si>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</si>
  <si>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</si>
  <si>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</si>
  <si>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</si>
  <si>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</si>
  <si>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</si>
  <si>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</si>
  <si>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</si>
  <si>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</si>
  <si>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</si>
  <si>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</si>
  <si>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</si>
  <si>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</si>
  <si>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</si>
  <si>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</si>
  <si>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</si>
  <si>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</si>
  <si>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</si>
  <si>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</si>
  <si>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</si>
  <si>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</si>
  <si>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</si>
  <si>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</si>
  <si>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</si>
  <si>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</si>
  <si>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</si>
  <si>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</si>
  <si>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</si>
  <si>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</si>
  <si>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</si>
  <si>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</si>
  <si>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</si>
  <si>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</si>
  <si>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</si>
  <si>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</si>
  <si>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</si>
  <si>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</si>
  <si>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</si>
  <si>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</si>
  <si>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</si>
  <si>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</si>
  <si>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</si>
  <si>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</si>
  <si>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</si>
  <si>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</si>
  <si>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</si>
  <si>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</si>
  <si>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</si>
  <si>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</si>
  <si>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</si>
  <si>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</si>
  <si>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</si>
  <si>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</si>
  <si>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</si>
  <si>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</si>
  <si>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</si>
  <si>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</si>
  <si>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</si>
  <si>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</si>
  <si>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</si>
  <si>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</si>
  <si>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</si>
  <si>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</si>
  <si>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</si>
  <si>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</si>
  <si>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</si>
  <si>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</si>
  <si>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</si>
  <si>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</si>
  <si>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</si>
  <si>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</si>
  <si>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</si>
  <si>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</si>
  <si>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</si>
  <si>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</si>
  <si>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</si>
  <si>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</si>
  <si>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</si>
  <si>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</si>
  <si>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</si>
  <si>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</si>
  <si>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</si>
  <si>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</si>
  <si>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</si>
  <si>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</si>
  <si>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</si>
  <si>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</si>
  <si>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</si>
  <si>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</si>
  <si>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</si>
  <si>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</si>
  <si>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</si>
  <si>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</si>
  <si>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</si>
  <si>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</si>
  <si>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</si>
  <si>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</si>
  <si>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</si>
  <si>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</si>
  <si>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</si>
  <si>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</si>
  <si>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</si>
  <si>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</si>
  <si>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</si>
  <si>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</si>
  <si>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</si>
  <si>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</si>
  <si>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</si>
  <si>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</si>
  <si>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</si>
  <si>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</si>
  <si>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</si>
  <si>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</si>
  <si>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</si>
  <si>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</si>
  <si>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</si>
  <si>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</si>
  <si>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</si>
  <si>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</si>
  <si>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</si>
  <si>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</si>
  <si>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</si>
  <si>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</si>
  <si>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</si>
  <si>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</si>
  <si>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</si>
  <si>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</si>
  <si>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</si>
  <si>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</si>
  <si>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</si>
  <si>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</si>
  <si>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</si>
  <si>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</si>
  <si>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</si>
  <si>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</si>
  <si>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</si>
  <si>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</si>
  <si>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</si>
  <si>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</si>
  <si>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</si>
  <si>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</si>
  <si>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</si>
  <si>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</si>
  <si>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</si>
  <si>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</si>
  <si>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</si>
  <si>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</si>
  <si>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</si>
  <si>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</si>
  <si>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</si>
  <si>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</si>
  <si>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</si>
  <si>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</si>
  <si>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</si>
  <si>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</si>
  <si>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</si>
  <si>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</si>
  <si>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</si>
  <si>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</si>
  <si>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</si>
  <si>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</si>
  <si>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</si>
  <si>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</si>
  <si>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</si>
  <si>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</si>
  <si>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</si>
  <si>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</si>
  <si>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</si>
  <si>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</si>
  <si>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</si>
  <si>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</si>
  <si>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</si>
  <si>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</si>
  <si>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</si>
  <si>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</si>
  <si>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</si>
  <si>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</si>
  <si>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</si>
  <si>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</si>
  <si>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</si>
  <si>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</si>
  <si>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</si>
  <si>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</si>
  <si>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</si>
  <si>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</si>
  <si>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</si>
  <si>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</si>
  <si>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</si>
  <si>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</si>
  <si>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</si>
  <si>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</si>
  <si>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</si>
  <si>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</si>
  <si>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</si>
  <si>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</si>
  <si>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</si>
  <si>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</si>
  <si>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</si>
  <si>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</si>
  <si>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</si>
  <si>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</si>
  <si>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</si>
  <si>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</si>
  <si>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</si>
  <si>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</si>
  <si>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</si>
  <si>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</si>
  <si>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</si>
  <si>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</si>
  <si>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</si>
  <si>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</si>
  <si>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</si>
  <si>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</si>
  <si>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</si>
  <si>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</si>
  <si>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</si>
  <si>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</si>
  <si>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</si>
  <si>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</si>
  <si>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</si>
  <si>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</si>
  <si>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</si>
  <si>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</si>
  <si>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</si>
  <si>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</si>
  <si>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</si>
  <si>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</si>
  <si>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</si>
  <si>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</si>
  <si>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</si>
  <si>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</si>
  <si>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</si>
  <si>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</si>
  <si>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</si>
  <si>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</si>
  <si>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</si>
  <si>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</si>
  <si>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</si>
  <si>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</si>
  <si>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</si>
  <si>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</si>
  <si>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</si>
  <si>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</si>
  <si>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</si>
  <si>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</si>
  <si>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</si>
  <si>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</si>
  <si>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</si>
  <si>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</si>
  <si>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</si>
  <si>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</si>
  <si>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</si>
  <si>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</si>
  <si>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</si>
  <si>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</si>
  <si>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</si>
  <si>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</si>
  <si>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</si>
  <si>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</si>
  <si>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</si>
  <si>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</si>
  <si>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</si>
  <si>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</si>
  <si>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</si>
  <si>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</si>
  <si>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</si>
  <si>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</si>
  <si>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</si>
  <si>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</si>
  <si>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</si>
  <si>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</si>
  <si>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</si>
  <si>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</si>
  <si>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</si>
  <si>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</si>
  <si>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</si>
  <si>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</si>
  <si>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</si>
  <si>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</si>
  <si>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</si>
  <si>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</si>
  <si>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</si>
  <si>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</si>
  <si>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</si>
  <si>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</si>
  <si>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</si>
  <si>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</si>
  <si>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</si>
  <si>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</si>
  <si>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</si>
  <si>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</si>
  <si>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</si>
  <si>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</si>
  <si>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</si>
  <si>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</si>
  <si>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</si>
  <si>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</si>
  <si>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</si>
  <si>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</si>
  <si>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</si>
  <si>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</si>
  <si>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</si>
  <si>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</si>
  <si>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</si>
  <si>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</si>
  <si>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</si>
  <si>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</si>
  <si>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</si>
  <si>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</si>
  <si>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</si>
  <si>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</si>
  <si>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</si>
  <si>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</si>
  <si>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</si>
  <si>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</si>
  <si>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</si>
  <si>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</si>
  <si>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</si>
  <si>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</si>
  <si>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</si>
  <si>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</si>
  <si>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</si>
  <si>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</si>
  <si>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</si>
  <si>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</si>
  <si>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</si>
  <si>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</si>
  <si>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</si>
  <si>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</si>
  <si>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</si>
  <si>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</si>
  <si>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</si>
  <si>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</si>
  <si>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</si>
  <si>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</si>
  <si>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</si>
  <si>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</si>
  <si>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</si>
  <si>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</si>
  <si>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</si>
  <si>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</si>
  <si>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</si>
  <si>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</si>
  <si>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</si>
  <si>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</si>
  <si>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</si>
  <si>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</si>
  <si>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</si>
  <si>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</si>
  <si>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</si>
  <si>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</si>
  <si>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</si>
  <si>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</si>
  <si>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</si>
  <si>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</si>
  <si>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</si>
  <si>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</si>
  <si>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</si>
  <si>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</si>
  <si>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</si>
  <si>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</si>
  <si>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</si>
  <si>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</si>
  <si>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</si>
  <si>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</si>
  <si>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</si>
  <si>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</si>
  <si>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</si>
  <si>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</si>
  <si>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</si>
  <si>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</si>
  <si>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</si>
  <si>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</si>
  <si>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</si>
  <si>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</si>
  <si>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</si>
  <si>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</si>
  <si>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</si>
  <si>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</si>
  <si>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</si>
  <si>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</si>
  <si>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</si>
  <si>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</si>
  <si>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</si>
  <si>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</si>
  <si>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</si>
  <si>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</si>
  <si>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</si>
  <si>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</si>
  <si>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</si>
  <si>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</si>
  <si>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</si>
  <si>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</si>
  <si>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</si>
  <si>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</si>
  <si>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</si>
  <si>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</si>
  <si>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</si>
  <si>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</si>
  <si>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</si>
  <si>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</si>
  <si>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</si>
  <si>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</si>
  <si>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</si>
  <si>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</si>
  <si>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</si>
  <si>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</si>
  <si>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</si>
  <si>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</si>
  <si>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</si>
  <si>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</si>
  <si>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</si>
  <si>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</si>
  <si>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</si>
  <si>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</si>
  <si>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</si>
  <si>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</si>
  <si>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</si>
  <si>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</si>
  <si>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</si>
  <si>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</si>
  <si>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</si>
  <si>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</si>
  <si>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</si>
  <si>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</si>
  <si>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</si>
  <si>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</si>
  <si>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</si>
  <si>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</si>
  <si>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</si>
  <si>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</si>
  <si>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</si>
  <si>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</si>
  <si>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</si>
  <si>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</si>
  <si>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</si>
  <si>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</si>
  <si>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</si>
  <si>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</si>
  <si>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</si>
  <si>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</si>
  <si>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</si>
  <si>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</si>
  <si>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</si>
  <si>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</si>
  <si>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</si>
  <si>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</si>
  <si>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</si>
  <si>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</si>
  <si>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</si>
  <si>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</si>
  <si>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</si>
  <si>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</si>
  <si>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</si>
  <si>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</si>
  <si>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</si>
  <si>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</si>
  <si>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</si>
  <si>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</si>
  <si>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</si>
  <si>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</si>
  <si>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</si>
  <si>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</si>
  <si>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</si>
  <si>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</si>
  <si>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</si>
  <si>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</si>
  <si>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</si>
  <si>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</si>
  <si>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</si>
  <si>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</si>
  <si>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</si>
  <si>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</si>
  <si>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</si>
  <si>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</si>
  <si>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</si>
  <si>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</si>
  <si>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</si>
  <si>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</si>
  <si>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</si>
  <si>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</si>
  <si>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</si>
  <si>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</si>
  <si>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</si>
  <si>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</si>
  <si>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</si>
  <si>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</si>
  <si>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</si>
  <si>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</si>
  <si>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</si>
  <si>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</si>
  <si>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</si>
  <si>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</si>
  <si>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</si>
  <si>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</si>
  <si>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</si>
  <si>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</si>
  <si>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</si>
  <si>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</si>
  <si>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</si>
  <si>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</si>
  <si>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</si>
  <si>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</si>
  <si>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</si>
  <si>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</si>
  <si>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</si>
  <si>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</si>
  <si>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</si>
  <si>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</si>
  <si>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</si>
  <si>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</si>
  <si>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</si>
  <si>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</si>
  <si>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</si>
  <si>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</si>
  <si>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</si>
  <si>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</si>
  <si>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</si>
  <si>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</si>
  <si>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</si>
  <si>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</si>
  <si>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</si>
  <si>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</si>
  <si>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</si>
  <si>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</si>
  <si>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</si>
  <si>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</si>
  <si>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</si>
  <si>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</si>
  <si>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</si>
  <si>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</si>
  <si>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</si>
  <si>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</si>
  <si>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</si>
  <si>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</si>
  <si>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</si>
  <si>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</si>
  <si>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</si>
  <si>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</si>
  <si>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</si>
  <si>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</si>
  <si>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</si>
  <si>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</si>
  <si>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</si>
  <si>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</si>
  <si>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</si>
  <si>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</si>
  <si>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</si>
  <si>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</si>
  <si>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</si>
  <si>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</si>
  <si>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</si>
  <si>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</si>
  <si>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</si>
  <si>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</si>
  <si>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</si>
  <si>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</si>
  <si>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</si>
  <si>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</si>
  <si>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</si>
  <si>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</si>
  <si>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</si>
  <si>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</si>
  <si>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</si>
  <si>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</si>
  <si>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</si>
  <si>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</si>
  <si>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</si>
  <si>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</si>
  <si>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</si>
  <si>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</si>
  <si>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</si>
  <si>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</si>
  <si>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</si>
  <si>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</si>
  <si>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</si>
  <si>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</si>
  <si>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</si>
  <si>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</si>
  <si>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</si>
  <si>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</si>
  <si>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</si>
  <si>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</si>
  <si>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</si>
  <si>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</si>
  <si>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</si>
  <si>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</si>
  <si>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</si>
  <si>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</si>
  <si>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</si>
  <si>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</si>
  <si>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</si>
  <si>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</si>
  <si>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</si>
  <si>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</si>
  <si>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</si>
  <si>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</si>
  <si>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</si>
  <si>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</si>
  <si>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</si>
  <si>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</si>
  <si>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</si>
  <si>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</si>
  <si>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</si>
  <si>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</si>
  <si>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</si>
  <si>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</si>
  <si>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</si>
  <si>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</si>
  <si>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</si>
  <si>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</si>
  <si>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</si>
  <si>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</si>
  <si>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</si>
  <si>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</si>
  <si>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</si>
  <si>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</si>
  <si>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</si>
  <si>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</si>
  <si>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</si>
  <si>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</si>
  <si>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</si>
  <si>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</si>
  <si>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</si>
  <si>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</si>
  <si>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</si>
  <si>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</si>
  <si>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</si>
  <si>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</si>
  <si>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</si>
  <si>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</si>
  <si>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</si>
  <si>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</si>
  <si>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</si>
  <si>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</si>
  <si>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</si>
  <si>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</si>
  <si>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</si>
  <si>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</si>
  <si>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</si>
  <si>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</si>
  <si>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</si>
  <si>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</si>
  <si>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</si>
  <si>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</si>
  <si>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</si>
  <si>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</si>
  <si>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</si>
  <si>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</si>
  <si>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</si>
  <si>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</si>
  <si>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</si>
  <si>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</si>
  <si>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</si>
  <si>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</si>
  <si>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</si>
  <si>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</si>
  <si>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</si>
  <si>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</si>
  <si>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</si>
  <si>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</si>
  <si>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</si>
  <si>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</si>
  <si>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</si>
  <si>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</si>
  <si>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</si>
  <si>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</si>
  <si>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</si>
  <si>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</si>
  <si>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</si>
  <si>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</si>
  <si>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</si>
  <si>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</si>
  <si>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</si>
  <si>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</si>
  <si>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</si>
  <si>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</si>
  <si>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</si>
  <si>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</si>
  <si>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</si>
  <si>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</si>
  <si>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</si>
  <si>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</si>
  <si>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</si>
  <si>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</si>
  <si>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</si>
  <si>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</si>
  <si>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</si>
  <si>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</si>
  <si>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</si>
  <si>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</si>
  <si>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</si>
  <si>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</si>
  <si>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</si>
  <si>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</si>
  <si>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</si>
  <si>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</si>
  <si>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</si>
  <si>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</si>
  <si>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</si>
  <si>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</si>
  <si>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</si>
  <si>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</si>
  <si>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</si>
  <si>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</si>
  <si>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</si>
  <si>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</si>
  <si>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</si>
  <si>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</si>
  <si>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</si>
  <si>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</si>
  <si>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</si>
  <si>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</si>
  <si>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</si>
  <si>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</si>
  <si>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</si>
  <si>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</si>
  <si>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</si>
  <si>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</si>
  <si>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</si>
  <si>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</si>
  <si>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</si>
  <si>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</si>
  <si>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</si>
  <si>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</si>
  <si>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</si>
  <si>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</si>
  <si>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</si>
  <si>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</si>
  <si>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</si>
  <si>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</si>
  <si>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</si>
  <si>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</si>
  <si>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</si>
  <si>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</si>
  <si>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</si>
  <si>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</si>
  <si>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</si>
  <si>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</si>
  <si>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</si>
  <si>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</si>
  <si>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</si>
  <si>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</si>
  <si>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</si>
  <si>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</si>
  <si>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</si>
  <si>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</si>
  <si>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</si>
  <si>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</si>
  <si>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</si>
  <si>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</si>
  <si>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</si>
  <si>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</si>
  <si>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</si>
  <si>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</si>
  <si>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</si>
  <si>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</si>
  <si>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</si>
  <si>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</si>
  <si>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</si>
  <si>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</si>
  <si>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</si>
  <si>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</si>
  <si>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</si>
  <si>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</si>
  <si>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</si>
  <si>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</si>
  <si>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</si>
  <si>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</si>
  <si>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</si>
  <si>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</si>
  <si>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</si>
  <si>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</si>
  <si>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</si>
  <si>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</si>
  <si>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</si>
  <si>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</si>
  <si>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</si>
  <si>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</si>
  <si>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</si>
  <si>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</si>
  <si>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</si>
  <si>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</si>
  <si>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</si>
  <si>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</si>
  <si>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</si>
  <si>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</si>
  <si>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</si>
  <si>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</si>
  <si>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</si>
  <si>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</si>
  <si>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</si>
  <si>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</si>
  <si>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</si>
  <si>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</si>
  <si>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</si>
  <si>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</si>
  <si>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</si>
  <si>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</si>
  <si>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</si>
  <si>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</si>
  <si>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</si>
  <si>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</si>
  <si>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</si>
  <si>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</si>
  <si>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</si>
  <si>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</si>
  <si>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</si>
  <si>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</si>
  <si>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</si>
  <si>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</si>
  <si>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</si>
  <si>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</si>
  <si>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</si>
  <si>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</si>
  <si>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</si>
  <si>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</si>
  <si>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</si>
  <si>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</si>
  <si>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</si>
  <si>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</si>
  <si>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</si>
  <si>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</si>
  <si>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</si>
  <si>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</si>
  <si>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</si>
  <si>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</si>
  <si>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</si>
  <si>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</si>
  <si>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</si>
  <si>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</si>
  <si>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</si>
  <si>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</si>
  <si>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</si>
  <si>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</si>
  <si>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</si>
  <si>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</si>
  <si>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</si>
  <si>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</si>
  <si>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</si>
  <si>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</si>
  <si>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</si>
  <si>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</si>
  <si>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</si>
  <si>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</si>
  <si>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</si>
  <si>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</si>
  <si>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</si>
  <si>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</si>
  <si>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</si>
  <si>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</si>
  <si>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</si>
  <si>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</si>
  <si>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</si>
  <si>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</si>
  <si>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</si>
  <si>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</si>
  <si>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</si>
  <si>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</si>
  <si>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</si>
  <si>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</si>
  <si>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</si>
  <si>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</si>
  <si>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</si>
  <si>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</si>
  <si>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</si>
  <si>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</si>
  <si>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</si>
  <si>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</si>
  <si>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</si>
  <si>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</si>
  <si>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</si>
  <si>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</si>
  <si>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</si>
  <si>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</si>
  <si>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</si>
  <si>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</si>
  <si>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</si>
  <si>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</si>
  <si>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</si>
  <si>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</si>
  <si>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</si>
  <si>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</si>
  <si>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</si>
  <si>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</si>
  <si>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</si>
  <si>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IOHB "Banjica"</t>
  </si>
  <si>
    <t>Mihajla Avramovića 28, Beograd</t>
  </si>
  <si>
    <t>100221390</t>
  </si>
  <si>
    <t>07035900</t>
  </si>
  <si>
    <t>840-273661-56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</si>
</sst>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0.emf" /><Relationship Id="rId3" Type="http://schemas.openxmlformats.org/officeDocument/2006/relationships/image" Target="../media/image40.emf" /><Relationship Id="rId4" Type="http://schemas.openxmlformats.org/officeDocument/2006/relationships/image" Target="../media/image41.emf" /><Relationship Id="rId5" Type="http://schemas.openxmlformats.org/officeDocument/2006/relationships/image" Target="../media/image33.emf" /><Relationship Id="rId6" Type="http://schemas.openxmlformats.org/officeDocument/2006/relationships/image" Target="../media/image9.emf" /><Relationship Id="rId7" Type="http://schemas.openxmlformats.org/officeDocument/2006/relationships/image" Target="../media/image4.emf" /><Relationship Id="rId8" Type="http://schemas.openxmlformats.org/officeDocument/2006/relationships/image" Target="../media/image29.emf" /><Relationship Id="rId9" Type="http://schemas.openxmlformats.org/officeDocument/2006/relationships/image" Target="../media/image37.emf" /><Relationship Id="rId10" Type="http://schemas.openxmlformats.org/officeDocument/2006/relationships/image" Target="../media/image46.emf" /><Relationship Id="rId11" Type="http://schemas.openxmlformats.org/officeDocument/2006/relationships/image" Target="../media/image22.emf" /><Relationship Id="rId12" Type="http://schemas.openxmlformats.org/officeDocument/2006/relationships/image" Target="../media/image3.emf" /><Relationship Id="rId13" Type="http://schemas.openxmlformats.org/officeDocument/2006/relationships/image" Target="../media/image12.emf" /><Relationship Id="rId14" Type="http://schemas.openxmlformats.org/officeDocument/2006/relationships/image" Target="../media/image7.emf" /><Relationship Id="rId15" Type="http://schemas.openxmlformats.org/officeDocument/2006/relationships/image" Target="../media/image17.emf" /><Relationship Id="rId16" Type="http://schemas.openxmlformats.org/officeDocument/2006/relationships/image" Target="../media/image44.emf" /><Relationship Id="rId17" Type="http://schemas.openxmlformats.org/officeDocument/2006/relationships/image" Target="../media/image45.emf" /><Relationship Id="rId18" Type="http://schemas.openxmlformats.org/officeDocument/2006/relationships/image" Target="../media/image48.emf" /><Relationship Id="rId19" Type="http://schemas.openxmlformats.org/officeDocument/2006/relationships/image" Target="../media/image16.emf" /><Relationship Id="rId20" Type="http://schemas.openxmlformats.org/officeDocument/2006/relationships/image" Target="../media/image11.emf" /><Relationship Id="rId21" Type="http://schemas.openxmlformats.org/officeDocument/2006/relationships/image" Target="../media/image43.emf" /><Relationship Id="rId22" Type="http://schemas.openxmlformats.org/officeDocument/2006/relationships/image" Target="../media/image25.emf" /><Relationship Id="rId23" Type="http://schemas.openxmlformats.org/officeDocument/2006/relationships/image" Target="../media/image36.emf" /><Relationship Id="rId24" Type="http://schemas.openxmlformats.org/officeDocument/2006/relationships/image" Target="../media/image42.emf" /><Relationship Id="rId25" Type="http://schemas.openxmlformats.org/officeDocument/2006/relationships/image" Target="../media/image32.emf" /><Relationship Id="rId26" Type="http://schemas.openxmlformats.org/officeDocument/2006/relationships/image" Target="../media/image13.emf" /><Relationship Id="rId27" Type="http://schemas.openxmlformats.org/officeDocument/2006/relationships/image" Target="../media/image15.emf" /><Relationship Id="rId28" Type="http://schemas.openxmlformats.org/officeDocument/2006/relationships/image" Target="../media/image35.emf" /><Relationship Id="rId29" Type="http://schemas.openxmlformats.org/officeDocument/2006/relationships/image" Target="../media/image38.emf" /><Relationship Id="rId30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4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1871</v>
      </c>
      <c r="D12" s="574"/>
      <c r="E12" s="42"/>
    </row>
    <row r="13" spans="2:5" ht="16.5" customHeight="1">
      <c r="B13" s="42"/>
      <c r="C13" s="573" t="s">
        <v>1870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670</v>
      </c>
      <c r="B29" s="44" t="str">
        <f>LEFT(A29,2)</f>
        <v>30</v>
      </c>
      <c r="D29" s="44" t="s">
        <v>234</v>
      </c>
      <c r="E29" s="44" t="str">
        <f>LEFT(D29,8)</f>
        <v>00230034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155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156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157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158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159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160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161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162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163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164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165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166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167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168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169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170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172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173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174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175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176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177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178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564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179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180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228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229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 t="s">
        <v>230</v>
      </c>
    </row>
    <row r="59" spans="1:4" s="43" customFormat="1" ht="12.75" customHeight="1" hidden="1">
      <c r="A59" s="98"/>
      <c r="B59" s="47" t="s">
        <v>528</v>
      </c>
      <c r="C59" s="57" t="s">
        <v>133</v>
      </c>
      <c r="D59" s="45" t="s">
        <v>231</v>
      </c>
    </row>
    <row r="60" spans="1:4" s="43" customFormat="1" ht="12.75" customHeight="1" hidden="1">
      <c r="A60" s="98"/>
      <c r="B60" s="47" t="s">
        <v>528</v>
      </c>
      <c r="C60" s="57" t="s">
        <v>134</v>
      </c>
      <c r="D60" s="45" t="s">
        <v>232</v>
      </c>
    </row>
    <row r="61" spans="1:4" s="43" customFormat="1" ht="12.75" customHeight="1" hidden="1">
      <c r="A61" s="45"/>
      <c r="B61" s="47" t="s">
        <v>528</v>
      </c>
      <c r="C61" s="57" t="s">
        <v>135</v>
      </c>
      <c r="D61" s="45" t="s">
        <v>233</v>
      </c>
    </row>
    <row r="62" spans="1:4" s="43" customFormat="1" ht="12.75" customHeight="1" hidden="1">
      <c r="A62" s="45"/>
      <c r="B62" s="47" t="s">
        <v>528</v>
      </c>
      <c r="C62" s="57" t="s">
        <v>136</v>
      </c>
      <c r="D62" s="45" t="s">
        <v>234</v>
      </c>
    </row>
    <row r="63" spans="1:4" s="43" customFormat="1" ht="12.75" customHeight="1" hidden="1">
      <c r="A63" s="98"/>
      <c r="B63" s="47" t="s">
        <v>528</v>
      </c>
      <c r="C63" s="57" t="s">
        <v>137</v>
      </c>
      <c r="D63" s="45" t="s">
        <v>235</v>
      </c>
    </row>
    <row r="64" spans="1:4" s="43" customFormat="1" ht="12.75" customHeight="1" hidden="1">
      <c r="A64" s="98"/>
      <c r="B64" s="47" t="s">
        <v>528</v>
      </c>
      <c r="C64" s="57" t="s">
        <v>138</v>
      </c>
      <c r="D64" s="45" t="s">
        <v>236</v>
      </c>
    </row>
    <row r="65" spans="1:4" s="43" customFormat="1" ht="12.75" customHeight="1" hidden="1">
      <c r="A65" s="98"/>
      <c r="B65" s="47" t="s">
        <v>528</v>
      </c>
      <c r="C65" s="57" t="s">
        <v>463</v>
      </c>
      <c r="D65" s="45" t="s">
        <v>237</v>
      </c>
    </row>
    <row r="66" spans="1:4" s="43" customFormat="1" ht="12.75" customHeight="1" hidden="1">
      <c r="A66" s="98"/>
      <c r="B66" s="47" t="s">
        <v>528</v>
      </c>
      <c r="C66" s="57" t="s">
        <v>464</v>
      </c>
      <c r="D66" s="45" t="s">
        <v>238</v>
      </c>
    </row>
    <row r="67" spans="1:4" s="43" customFormat="1" ht="12.75" customHeight="1" hidden="1">
      <c r="A67" s="98"/>
      <c r="B67" s="47" t="s">
        <v>528</v>
      </c>
      <c r="C67" s="57" t="s">
        <v>465</v>
      </c>
      <c r="D67" s="45" t="s">
        <v>608</v>
      </c>
    </row>
    <row r="68" spans="1:4" s="43" customFormat="1" ht="12.75" customHeight="1" hidden="1">
      <c r="A68" s="98"/>
      <c r="B68" s="47" t="s">
        <v>528</v>
      </c>
      <c r="C68" s="57" t="s">
        <v>265</v>
      </c>
      <c r="D68" s="45" t="s">
        <v>609</v>
      </c>
    </row>
    <row r="69" spans="1:4" s="43" customFormat="1" ht="12.75" customHeight="1" hidden="1">
      <c r="A69" s="98"/>
      <c r="B69" s="47" t="s">
        <v>528</v>
      </c>
      <c r="C69" s="57" t="s">
        <v>466</v>
      </c>
      <c r="D69" s="45" t="s">
        <v>610</v>
      </c>
    </row>
    <row r="70" spans="1:4" s="43" customFormat="1" ht="12.75" customHeight="1" hidden="1">
      <c r="A70" s="98"/>
      <c r="B70" s="47" t="s">
        <v>528</v>
      </c>
      <c r="C70" s="57" t="s">
        <v>266</v>
      </c>
      <c r="D70" s="45" t="s">
        <v>611</v>
      </c>
    </row>
    <row r="71" spans="1:4" s="43" customFormat="1" ht="12.75" customHeight="1" hidden="1">
      <c r="A71" s="98"/>
      <c r="B71" s="47" t="s">
        <v>528</v>
      </c>
      <c r="C71" s="57" t="s">
        <v>267</v>
      </c>
      <c r="D71" s="45" t="s">
        <v>612</v>
      </c>
    </row>
    <row r="72" spans="1:4" s="43" customFormat="1" ht="12.75" customHeight="1" hidden="1">
      <c r="A72" s="98"/>
      <c r="B72" s="47" t="s">
        <v>528</v>
      </c>
      <c r="C72" s="57" t="s">
        <v>125</v>
      </c>
      <c r="D72" s="45" t="s">
        <v>613</v>
      </c>
    </row>
    <row r="73" spans="1:4" s="43" customFormat="1" ht="12.75" customHeight="1" hidden="1">
      <c r="A73" s="98"/>
      <c r="B73" s="47" t="s">
        <v>528</v>
      </c>
      <c r="C73" s="57" t="s">
        <v>68</v>
      </c>
      <c r="D73" s="45" t="s">
        <v>614</v>
      </c>
    </row>
    <row r="74" spans="1:4" s="43" customFormat="1" ht="12.75" customHeight="1" hidden="1">
      <c r="A74" s="98"/>
      <c r="B74" s="47" t="s">
        <v>528</v>
      </c>
      <c r="C74" s="57" t="s">
        <v>69</v>
      </c>
      <c r="D74" s="45" t="s">
        <v>615</v>
      </c>
    </row>
    <row r="75" spans="1:4" s="43" customFormat="1" ht="12.75" customHeight="1" hidden="1">
      <c r="A75" s="98"/>
      <c r="B75" s="47" t="s">
        <v>526</v>
      </c>
      <c r="C75" s="57" t="s">
        <v>467</v>
      </c>
      <c r="D75" s="45" t="s">
        <v>616</v>
      </c>
    </row>
    <row r="76" spans="1:4" s="43" customFormat="1" ht="12.75" customHeight="1" hidden="1">
      <c r="A76" s="98"/>
      <c r="B76" s="47" t="s">
        <v>526</v>
      </c>
      <c r="C76" s="57" t="s">
        <v>468</v>
      </c>
      <c r="D76" s="45" t="s">
        <v>617</v>
      </c>
    </row>
    <row r="77" spans="1:4" s="43" customFormat="1" ht="12.75" customHeight="1" hidden="1">
      <c r="A77" s="98"/>
      <c r="B77" s="47" t="s">
        <v>526</v>
      </c>
      <c r="C77" s="57" t="s">
        <v>469</v>
      </c>
      <c r="D77" s="45" t="s">
        <v>618</v>
      </c>
    </row>
    <row r="78" spans="1:4" s="43" customFormat="1" ht="12.75" customHeight="1" hidden="1">
      <c r="A78" s="98"/>
      <c r="B78" s="47" t="s">
        <v>526</v>
      </c>
      <c r="C78" s="57" t="s">
        <v>268</v>
      </c>
      <c r="D78" s="45" t="s">
        <v>619</v>
      </c>
    </row>
    <row r="79" spans="1:4" s="43" customFormat="1" ht="12.75" customHeight="1" hidden="1">
      <c r="A79" s="98"/>
      <c r="B79" s="47" t="s">
        <v>526</v>
      </c>
      <c r="C79" s="57" t="s">
        <v>470</v>
      </c>
      <c r="D79" s="45" t="s">
        <v>565</v>
      </c>
    </row>
    <row r="80" spans="1:4" s="43" customFormat="1" ht="12.75" customHeight="1" hidden="1">
      <c r="A80" s="98"/>
      <c r="B80" s="47" t="s">
        <v>526</v>
      </c>
      <c r="C80" s="57" t="s">
        <v>126</v>
      </c>
      <c r="D80" s="45" t="s">
        <v>566</v>
      </c>
    </row>
    <row r="81" spans="1:4" s="43" customFormat="1" ht="12.75" customHeight="1" hidden="1">
      <c r="A81" s="98"/>
      <c r="B81" s="47" t="s">
        <v>526</v>
      </c>
      <c r="C81" s="57" t="s">
        <v>127</v>
      </c>
      <c r="D81" s="45" t="s">
        <v>981</v>
      </c>
    </row>
    <row r="82" spans="1:4" s="43" customFormat="1" ht="12.75" customHeight="1" hidden="1">
      <c r="A82" s="98"/>
      <c r="B82" s="47" t="s">
        <v>526</v>
      </c>
      <c r="C82" s="57" t="s">
        <v>70</v>
      </c>
      <c r="D82" s="45" t="s">
        <v>567</v>
      </c>
    </row>
    <row r="83" spans="1:4" s="43" customFormat="1" ht="12.75" customHeight="1" hidden="1">
      <c r="A83" s="98"/>
      <c r="B83" s="47" t="s">
        <v>529</v>
      </c>
      <c r="C83" s="57" t="s">
        <v>471</v>
      </c>
      <c r="D83" s="45" t="s">
        <v>132</v>
      </c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D23" sqref="D23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30 БЕОГРАД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00230034 БАЊИЦА БГД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60941</v>
      </c>
      <c r="E13" s="79">
        <f>E14+E15</f>
        <v>22556</v>
      </c>
    </row>
    <row r="14" spans="1:5" ht="24" customHeight="1">
      <c r="A14" s="80"/>
      <c r="B14" s="81" t="s">
        <v>201</v>
      </c>
      <c r="C14" s="82" t="s">
        <v>213</v>
      </c>
      <c r="D14" s="83">
        <v>60298</v>
      </c>
      <c r="E14" s="84">
        <v>22556</v>
      </c>
    </row>
    <row r="15" spans="1:5" ht="24" customHeight="1">
      <c r="A15" s="80"/>
      <c r="B15" s="81" t="s">
        <v>202</v>
      </c>
      <c r="C15" s="82" t="s">
        <v>214</v>
      </c>
      <c r="D15" s="83">
        <v>643</v>
      </c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1943903</v>
      </c>
      <c r="E16" s="79">
        <f>E17+E18+E19</f>
        <v>1760593</v>
      </c>
    </row>
    <row r="17" spans="1:5" ht="24" customHeight="1">
      <c r="A17" s="80"/>
      <c r="B17" s="81" t="s">
        <v>206</v>
      </c>
      <c r="C17" s="82" t="s">
        <v>215</v>
      </c>
      <c r="D17" s="83">
        <v>1943401</v>
      </c>
      <c r="E17" s="84">
        <v>1760593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>
        <v>502</v>
      </c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1899493</v>
      </c>
      <c r="E20" s="79">
        <f>E21+E22+E23</f>
        <v>1726017</v>
      </c>
    </row>
    <row r="21" spans="1:5" ht="24" customHeight="1">
      <c r="A21" s="80"/>
      <c r="B21" s="81" t="s">
        <v>218</v>
      </c>
      <c r="C21" s="82" t="s">
        <v>219</v>
      </c>
      <c r="D21" s="83">
        <v>1898753</v>
      </c>
      <c r="E21" s="84">
        <v>1726017</v>
      </c>
    </row>
    <row r="22" spans="1:5" ht="24" customHeight="1">
      <c r="A22" s="80"/>
      <c r="B22" s="81" t="s">
        <v>220</v>
      </c>
      <c r="C22" s="82" t="s">
        <v>221</v>
      </c>
      <c r="D22" s="83">
        <v>740</v>
      </c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105351</v>
      </c>
      <c r="E24" s="78">
        <f>E13+E16-E20</f>
        <v>57132</v>
      </c>
      <c r="F24" s="86"/>
    </row>
    <row r="25" spans="1:5" ht="24" customHeight="1">
      <c r="A25" s="80"/>
      <c r="B25" s="81" t="s">
        <v>209</v>
      </c>
      <c r="C25" s="82" t="s">
        <v>224</v>
      </c>
      <c r="D25" s="87"/>
      <c r="E25" s="84"/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92">
      <selection activeCell="D93" sqref="D93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30 БЕОГРАД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00230034 БАЊИЦА БГД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11536</v>
      </c>
      <c r="E22" s="196">
        <f>E23</f>
        <v>0</v>
      </c>
      <c r="F22" s="178">
        <f aca="true" t="shared" si="0" ref="F22:F32">D22+E22</f>
        <v>11536</v>
      </c>
      <c r="G22" s="251">
        <f>G23</f>
        <v>0</v>
      </c>
      <c r="H22" s="21">
        <f aca="true" t="shared" si="1" ref="H22:H32">F22+G22</f>
        <v>11536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11536</v>
      </c>
      <c r="E23" s="196">
        <f>E24+E29</f>
        <v>0</v>
      </c>
      <c r="F23" s="178">
        <f t="shared" si="0"/>
        <v>11536</v>
      </c>
      <c r="G23" s="251">
        <f>G24+G29</f>
        <v>0</v>
      </c>
      <c r="H23" s="21">
        <f t="shared" si="1"/>
        <v>11536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11536</v>
      </c>
      <c r="E29" s="196">
        <f>E30</f>
        <v>0</v>
      </c>
      <c r="F29" s="178">
        <f t="shared" si="0"/>
        <v>11536</v>
      </c>
      <c r="G29" s="254"/>
      <c r="H29" s="21">
        <f t="shared" si="1"/>
        <v>11536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11536</v>
      </c>
      <c r="E30" s="196">
        <f>E31</f>
        <v>0</v>
      </c>
      <c r="F30" s="178">
        <f t="shared" si="0"/>
        <v>11536</v>
      </c>
      <c r="G30" s="254"/>
      <c r="H30" s="21">
        <f t="shared" si="1"/>
        <v>11536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11536</v>
      </c>
      <c r="E31" s="252"/>
      <c r="F31" s="178">
        <f t="shared" si="0"/>
        <v>11536</v>
      </c>
      <c r="G31" s="255"/>
      <c r="H31" s="21">
        <f t="shared" si="1"/>
        <v>11536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11536</v>
      </c>
      <c r="E32" s="192">
        <f>E22</f>
        <v>0</v>
      </c>
      <c r="F32" s="169">
        <f t="shared" si="0"/>
        <v>11536</v>
      </c>
      <c r="G32" s="253">
        <f>G22</f>
        <v>0</v>
      </c>
      <c r="H32" s="31">
        <f t="shared" si="1"/>
        <v>11536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13908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13908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13908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3555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>
        <v>2494</v>
      </c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>
        <v>49</v>
      </c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>
        <v>991</v>
      </c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>
        <v>21</v>
      </c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>
        <v>0</v>
      </c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3226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743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>
        <v>2224</v>
      </c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>
        <v>259</v>
      </c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44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>
        <v>44</v>
      </c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2320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167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2153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4763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>
        <v>1222</v>
      </c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>
        <v>92</v>
      </c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>
        <v>965</v>
      </c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>
        <v>2484</v>
      </c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13908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00230034 БАЊИЦА БГД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00230034 БАЊИЦА БГД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35790</v>
      </c>
      <c r="E13" s="120">
        <f t="shared" si="0"/>
        <v>35790</v>
      </c>
      <c r="F13" s="120">
        <f t="shared" si="0"/>
        <v>0</v>
      </c>
      <c r="G13" s="120">
        <f t="shared" si="0"/>
        <v>35790</v>
      </c>
      <c r="H13" s="120">
        <f t="shared" si="0"/>
        <v>35790</v>
      </c>
    </row>
    <row r="14" spans="1:8" ht="19.5" customHeight="1">
      <c r="A14" s="118" t="s">
        <v>940</v>
      </c>
      <c r="B14" s="119" t="s">
        <v>941</v>
      </c>
      <c r="C14" s="121"/>
      <c r="D14" s="121">
        <v>10533</v>
      </c>
      <c r="E14" s="120">
        <f>C14+D14</f>
        <v>10533</v>
      </c>
      <c r="F14" s="121"/>
      <c r="G14" s="121">
        <v>10533</v>
      </c>
      <c r="H14" s="120">
        <f>F14+G14</f>
        <v>10533</v>
      </c>
    </row>
    <row r="15" spans="1:8" ht="19.5" customHeight="1">
      <c r="A15" s="118" t="s">
        <v>942</v>
      </c>
      <c r="B15" s="119" t="s">
        <v>943</v>
      </c>
      <c r="C15" s="121"/>
      <c r="D15" s="121">
        <v>303</v>
      </c>
      <c r="E15" s="120">
        <f>C15+D15</f>
        <v>303</v>
      </c>
      <c r="F15" s="121"/>
      <c r="G15" s="121">
        <v>303</v>
      </c>
      <c r="H15" s="120">
        <f>F15+G15</f>
        <v>303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24954</v>
      </c>
      <c r="E16" s="120">
        <f>C16+D16</f>
        <v>24954</v>
      </c>
      <c r="F16" s="122"/>
      <c r="G16" s="122">
        <v>24954</v>
      </c>
      <c r="H16" s="120">
        <f>F16+G16</f>
        <v>24954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F18" sqref="F18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00230034 БАЊИЦА БГД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>
        <v>16318</v>
      </c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>
        <v>7910</v>
      </c>
      <c r="D23" s="121">
        <v>3811</v>
      </c>
      <c r="E23" s="121">
        <v>2473</v>
      </c>
      <c r="F23" s="121">
        <v>2828</v>
      </c>
      <c r="G23" s="120">
        <f>SUM(C23:F23)</f>
        <v>17022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00230034 БАЊИЦА БГД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00230034 БАЊИЦА БГД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07035900</v>
      </c>
      <c r="B2" s="236" t="str">
        <f>NazivKorisnika</f>
        <v>IOHB "Banjica"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11536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11536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1760593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-1749057</v>
      </c>
      <c r="H12" s="244">
        <f>G12</f>
        <v>-1749057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68">
      <selection activeCell="E28" sqref="E28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IOHB "Banjica"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Mihajla Avramovića 28, Beograd</v>
      </c>
      <c r="B9" s="275"/>
      <c r="C9" s="285"/>
      <c r="E9" s="518" t="str">
        <f>"Матични број:   "&amp;MatBroj</f>
        <v>Матични број:   07035900</v>
      </c>
      <c r="F9" s="283"/>
      <c r="G9" s="276"/>
    </row>
    <row r="10" spans="1:7" ht="15.75">
      <c r="A10" s="284" t="str">
        <f>"ПИБ:   "&amp;bip</f>
        <v>ПИБ:   100221390</v>
      </c>
      <c r="B10" s="275"/>
      <c r="C10" s="285"/>
      <c r="E10" s="519" t="str">
        <f>"Број подрачуна:  "&amp;BrojPodr</f>
        <v>Број подрачуна:  840-273661-56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699596</v>
      </c>
      <c r="E23" s="301">
        <f>E24+E42</f>
        <v>1722508</v>
      </c>
      <c r="F23" s="301">
        <f>F24+F42</f>
        <v>1014655</v>
      </c>
      <c r="G23" s="301">
        <f aca="true" t="shared" si="0" ref="G23:G86">E23-F23</f>
        <v>707853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603823</v>
      </c>
      <c r="E24" s="301">
        <f>E25+E29+E31+E33+E37+E40</f>
        <v>1562854</v>
      </c>
      <c r="F24" s="301">
        <f>F25+F29+F31+F33+F37+F40</f>
        <v>912040</v>
      </c>
      <c r="G24" s="301">
        <f t="shared" si="0"/>
        <v>650814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327537</v>
      </c>
      <c r="E25" s="301">
        <f>SUM(E26:E28)</f>
        <v>1286568</v>
      </c>
      <c r="F25" s="301">
        <f>SUM(F26:F28)</f>
        <v>912040</v>
      </c>
      <c r="G25" s="301">
        <f t="shared" si="0"/>
        <v>374528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238750</v>
      </c>
      <c r="E26" s="306">
        <v>665523</v>
      </c>
      <c r="F26" s="306">
        <v>432904</v>
      </c>
      <c r="G26" s="301">
        <f t="shared" si="0"/>
        <v>232619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87252</v>
      </c>
      <c r="E27" s="306">
        <v>617201</v>
      </c>
      <c r="F27" s="306">
        <v>477746</v>
      </c>
      <c r="G27" s="301">
        <f t="shared" si="0"/>
        <v>139455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>
        <v>1535</v>
      </c>
      <c r="E28" s="306">
        <v>3844</v>
      </c>
      <c r="F28" s="306">
        <v>1390</v>
      </c>
      <c r="G28" s="301">
        <f t="shared" si="0"/>
        <v>2454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>
        <v>0</v>
      </c>
      <c r="E30" s="306">
        <v>0</v>
      </c>
      <c r="F30" s="306">
        <v>0</v>
      </c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>
        <v>0</v>
      </c>
      <c r="E32" s="306">
        <v>0</v>
      </c>
      <c r="F32" s="306">
        <v>0</v>
      </c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124503</v>
      </c>
      <c r="E33" s="301">
        <f>SUM(E34:E36)</f>
        <v>124503</v>
      </c>
      <c r="F33" s="301">
        <f>SUM(F34:F36)</f>
        <v>0</v>
      </c>
      <c r="G33" s="301">
        <f t="shared" si="0"/>
        <v>124503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>
        <v>124503</v>
      </c>
      <c r="E34" s="306">
        <v>124503</v>
      </c>
      <c r="F34" s="306">
        <v>0</v>
      </c>
      <c r="G34" s="301">
        <f t="shared" si="0"/>
        <v>124503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>
        <v>0</v>
      </c>
      <c r="E35" s="306">
        <v>0</v>
      </c>
      <c r="F35" s="306">
        <v>0</v>
      </c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>
        <v>0</v>
      </c>
      <c r="E36" s="306">
        <v>0</v>
      </c>
      <c r="F36" s="306">
        <v>0</v>
      </c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149064</v>
      </c>
      <c r="E37" s="301">
        <f>E38+E39</f>
        <v>149064</v>
      </c>
      <c r="F37" s="301">
        <f>F38+F39</f>
        <v>0</v>
      </c>
      <c r="G37" s="301">
        <f t="shared" si="0"/>
        <v>149064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>
        <v>149064</v>
      </c>
      <c r="E38" s="306">
        <v>149064</v>
      </c>
      <c r="F38" s="306">
        <v>0</v>
      </c>
      <c r="G38" s="301">
        <f t="shared" si="0"/>
        <v>149064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>
        <v>0</v>
      </c>
      <c r="E39" s="306">
        <v>0</v>
      </c>
      <c r="F39" s="306">
        <v>0</v>
      </c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2719</v>
      </c>
      <c r="E40" s="301">
        <f>E41</f>
        <v>2719</v>
      </c>
      <c r="F40" s="301">
        <f>F41</f>
        <v>0</v>
      </c>
      <c r="G40" s="301">
        <f t="shared" si="0"/>
        <v>2719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>
        <v>2719</v>
      </c>
      <c r="E41" s="306">
        <v>2719</v>
      </c>
      <c r="F41" s="306">
        <v>0</v>
      </c>
      <c r="G41" s="301">
        <f t="shared" si="0"/>
        <v>2719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95773</v>
      </c>
      <c r="E42" s="301">
        <f>E43+E51</f>
        <v>159654</v>
      </c>
      <c r="F42" s="301">
        <f>F43+F51</f>
        <v>102615</v>
      </c>
      <c r="G42" s="301">
        <f t="shared" si="0"/>
        <v>57039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>
        <v>0</v>
      </c>
      <c r="E44" s="306">
        <v>0</v>
      </c>
      <c r="F44" s="306">
        <v>0</v>
      </c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>
        <v>0</v>
      </c>
      <c r="E49" s="306">
        <v>0</v>
      </c>
      <c r="F49" s="306">
        <v>0</v>
      </c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>
        <v>0</v>
      </c>
      <c r="E50" s="306">
        <v>0</v>
      </c>
      <c r="F50" s="306">
        <v>0</v>
      </c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95773</v>
      </c>
      <c r="E51" s="301">
        <f>E52+E53</f>
        <v>159654</v>
      </c>
      <c r="F51" s="301">
        <f>F52+F53</f>
        <v>102615</v>
      </c>
      <c r="G51" s="301">
        <f t="shared" si="0"/>
        <v>57039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1912</v>
      </c>
      <c r="E52" s="306">
        <v>104395</v>
      </c>
      <c r="F52" s="306">
        <v>102615</v>
      </c>
      <c r="G52" s="301">
        <f t="shared" si="0"/>
        <v>1780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93861</v>
      </c>
      <c r="E53" s="306">
        <v>55259</v>
      </c>
      <c r="F53" s="306">
        <v>0</v>
      </c>
      <c r="G53" s="301">
        <f t="shared" si="0"/>
        <v>55259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252954</v>
      </c>
      <c r="E54" s="301">
        <f>E55+E75+E97</f>
        <v>362130</v>
      </c>
      <c r="F54" s="301">
        <f>F55+F75+F97</f>
        <v>23569</v>
      </c>
      <c r="G54" s="301">
        <f t="shared" si="0"/>
        <v>338561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>
        <v>0</v>
      </c>
      <c r="E57" s="306">
        <v>0</v>
      </c>
      <c r="F57" s="306">
        <v>0</v>
      </c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>
        <v>0</v>
      </c>
      <c r="E58" s="306">
        <v>0</v>
      </c>
      <c r="F58" s="306">
        <v>0</v>
      </c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>
        <v>0</v>
      </c>
      <c r="E59" s="306">
        <v>0</v>
      </c>
      <c r="F59" s="306">
        <v>0</v>
      </c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>
        <v>0</v>
      </c>
      <c r="E60" s="306">
        <v>0</v>
      </c>
      <c r="F60" s="306">
        <v>0</v>
      </c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>
        <v>0</v>
      </c>
      <c r="E61" s="306">
        <v>0</v>
      </c>
      <c r="F61" s="306">
        <v>0</v>
      </c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>
        <v>0</v>
      </c>
      <c r="E62" s="306">
        <v>0</v>
      </c>
      <c r="F62" s="306">
        <v>0</v>
      </c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>
        <v>0</v>
      </c>
      <c r="E63" s="306">
        <v>0</v>
      </c>
      <c r="F63" s="306">
        <v>0</v>
      </c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>
        <v>0</v>
      </c>
      <c r="E64" s="306">
        <v>0</v>
      </c>
      <c r="F64" s="306">
        <v>0</v>
      </c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>
        <v>0</v>
      </c>
      <c r="E65" s="306">
        <v>0</v>
      </c>
      <c r="F65" s="306">
        <v>0</v>
      </c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>
        <v>0</v>
      </c>
      <c r="E67" s="306">
        <v>0</v>
      </c>
      <c r="F67" s="306">
        <v>0</v>
      </c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>
        <v>0</v>
      </c>
      <c r="E68" s="306">
        <v>0</v>
      </c>
      <c r="F68" s="306">
        <v>0</v>
      </c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>
        <v>0</v>
      </c>
      <c r="E69" s="306">
        <v>0</v>
      </c>
      <c r="F69" s="306">
        <v>0</v>
      </c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>
        <v>0</v>
      </c>
      <c r="E70" s="306">
        <v>0</v>
      </c>
      <c r="F70" s="306">
        <v>0</v>
      </c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>
        <v>0</v>
      </c>
      <c r="E71" s="306">
        <v>0</v>
      </c>
      <c r="F71" s="306">
        <v>0</v>
      </c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>
        <v>0</v>
      </c>
      <c r="E72" s="306">
        <v>0</v>
      </c>
      <c r="F72" s="306">
        <v>0</v>
      </c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>
        <v>0</v>
      </c>
      <c r="E73" s="306">
        <v>0</v>
      </c>
      <c r="F73" s="306">
        <v>0</v>
      </c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>
        <v>0</v>
      </c>
      <c r="E74" s="306">
        <v>0</v>
      </c>
      <c r="F74" s="306">
        <v>0</v>
      </c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157341</v>
      </c>
      <c r="E75" s="301">
        <f>E76+E86+E92</f>
        <v>244265</v>
      </c>
      <c r="F75" s="301">
        <f>F76+F86+F92</f>
        <v>23569</v>
      </c>
      <c r="G75" s="301">
        <f t="shared" si="0"/>
        <v>220696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60941</v>
      </c>
      <c r="E76" s="301">
        <f>E77+E78+E79+E80+E81+E82+E83+E84+E85</f>
        <v>105351</v>
      </c>
      <c r="F76" s="301">
        <f>F77+F78+F79+F80+F81+F82+F83+F84+F85</f>
        <v>0</v>
      </c>
      <c r="G76" s="301">
        <f t="shared" si="0"/>
        <v>105351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55553</v>
      </c>
      <c r="E77" s="306">
        <v>102565</v>
      </c>
      <c r="F77" s="306">
        <v>0</v>
      </c>
      <c r="G77" s="301">
        <f t="shared" si="0"/>
        <v>102565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>
        <v>0</v>
      </c>
      <c r="E78" s="306">
        <v>0</v>
      </c>
      <c r="F78" s="306">
        <v>0</v>
      </c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643</v>
      </c>
      <c r="E79" s="306">
        <v>171</v>
      </c>
      <c r="F79" s="306">
        <v>0</v>
      </c>
      <c r="G79" s="301">
        <f t="shared" si="0"/>
        <v>171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>
        <v>0</v>
      </c>
      <c r="E80" s="306">
        <v>0</v>
      </c>
      <c r="F80" s="306">
        <v>0</v>
      </c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>
        <v>0</v>
      </c>
      <c r="E81" s="306">
        <v>0</v>
      </c>
      <c r="F81" s="306">
        <v>0</v>
      </c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>
        <v>0</v>
      </c>
      <c r="E82" s="306">
        <v>0</v>
      </c>
      <c r="F82" s="306">
        <v>0</v>
      </c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>
        <v>4745</v>
      </c>
      <c r="E83" s="306">
        <v>2615</v>
      </c>
      <c r="F83" s="306">
        <v>0</v>
      </c>
      <c r="G83" s="301">
        <f t="shared" si="0"/>
        <v>2615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>
        <v>0</v>
      </c>
      <c r="E84" s="306">
        <v>0</v>
      </c>
      <c r="F84" s="306">
        <v>0</v>
      </c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>
        <v>0</v>
      </c>
      <c r="E85" s="306">
        <v>0</v>
      </c>
      <c r="F85" s="306">
        <v>0</v>
      </c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96037</v>
      </c>
      <c r="E86" s="301">
        <f>E91</f>
        <v>136239</v>
      </c>
      <c r="F86" s="301">
        <f>F91</f>
        <v>23569</v>
      </c>
      <c r="G86" s="301">
        <f t="shared" si="0"/>
        <v>112670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96037</v>
      </c>
      <c r="E91" s="306">
        <v>136239</v>
      </c>
      <c r="F91" s="306">
        <v>23569</v>
      </c>
      <c r="G91" s="301">
        <f aca="true" t="shared" si="1" ref="G91:G103">E91-F91</f>
        <v>112670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363</v>
      </c>
      <c r="E92" s="301">
        <f>SUM(E93:E96)</f>
        <v>2675</v>
      </c>
      <c r="F92" s="301">
        <f>SUM(F93:F96)</f>
        <v>0</v>
      </c>
      <c r="G92" s="301">
        <f t="shared" si="1"/>
        <v>2675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>
        <v>0</v>
      </c>
      <c r="E93" s="306">
        <v>0</v>
      </c>
      <c r="F93" s="306">
        <v>0</v>
      </c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363</v>
      </c>
      <c r="E94" s="306">
        <v>2675</v>
      </c>
      <c r="F94" s="306">
        <v>0</v>
      </c>
      <c r="G94" s="301">
        <f t="shared" si="1"/>
        <v>2675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>
        <v>0</v>
      </c>
      <c r="E95" s="306">
        <v>0</v>
      </c>
      <c r="F95" s="306">
        <v>0</v>
      </c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>
        <v>0</v>
      </c>
      <c r="E96" s="306">
        <v>0</v>
      </c>
      <c r="F96" s="306">
        <v>0</v>
      </c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95613</v>
      </c>
      <c r="E97" s="301">
        <f>E98</f>
        <v>117865</v>
      </c>
      <c r="F97" s="301">
        <f>F98</f>
        <v>0</v>
      </c>
      <c r="G97" s="301">
        <f t="shared" si="1"/>
        <v>117865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95613</v>
      </c>
      <c r="E98" s="301">
        <f>SUM(E99:E101)</f>
        <v>117865</v>
      </c>
      <c r="F98" s="301">
        <f>SUM(F99:F101)</f>
        <v>0</v>
      </c>
      <c r="G98" s="301">
        <f t="shared" si="1"/>
        <v>117865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>
        <v>0</v>
      </c>
      <c r="E99" s="306">
        <v>0</v>
      </c>
      <c r="F99" s="306">
        <v>0</v>
      </c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82833</v>
      </c>
      <c r="E100" s="306">
        <v>115703</v>
      </c>
      <c r="F100" s="306">
        <v>0</v>
      </c>
      <c r="G100" s="301">
        <f t="shared" si="1"/>
        <v>115703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12780</v>
      </c>
      <c r="E101" s="306">
        <v>2162</v>
      </c>
      <c r="F101" s="306">
        <v>0</v>
      </c>
      <c r="G101" s="301">
        <f t="shared" si="1"/>
        <v>2162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952550</v>
      </c>
      <c r="E102" s="301">
        <f>E23+E54</f>
        <v>2084638</v>
      </c>
      <c r="F102" s="301">
        <f>F23+F54</f>
        <v>1038224</v>
      </c>
      <c r="G102" s="301">
        <f t="shared" si="1"/>
        <v>1046414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>
        <v>253157</v>
      </c>
      <c r="E103" s="306">
        <v>389780</v>
      </c>
      <c r="F103" s="306">
        <v>0</v>
      </c>
      <c r="G103" s="301">
        <f t="shared" si="1"/>
        <v>389780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192013</v>
      </c>
      <c r="G108" s="301">
        <f>G109+G133+G155+G213+G241+G255</f>
        <v>233210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>
        <v>0</v>
      </c>
      <c r="G111" s="306">
        <v>0</v>
      </c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>
        <v>0</v>
      </c>
      <c r="G112" s="306">
        <v>0</v>
      </c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>
        <v>0</v>
      </c>
      <c r="G113" s="306">
        <v>0</v>
      </c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>
        <v>0</v>
      </c>
      <c r="G114" s="306">
        <v>0</v>
      </c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>
        <v>0</v>
      </c>
      <c r="G115" s="306">
        <v>0</v>
      </c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>
        <v>0</v>
      </c>
      <c r="G116" s="306">
        <v>0</v>
      </c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>
        <v>0</v>
      </c>
      <c r="G117" s="306">
        <v>0</v>
      </c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>
        <v>0</v>
      </c>
      <c r="G118" s="306">
        <v>0</v>
      </c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>
        <v>0</v>
      </c>
      <c r="G119" s="306">
        <v>0</v>
      </c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>
        <v>0</v>
      </c>
      <c r="G121" s="306">
        <v>0</v>
      </c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>
        <v>0</v>
      </c>
      <c r="G122" s="306">
        <v>0</v>
      </c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>
        <v>0</v>
      </c>
      <c r="G123" s="306">
        <v>0</v>
      </c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>
        <v>0</v>
      </c>
      <c r="G124" s="306">
        <v>0</v>
      </c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>
        <v>0</v>
      </c>
      <c r="G125" s="306">
        <v>0</v>
      </c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>
        <v>0</v>
      </c>
      <c r="G126" s="306">
        <v>0</v>
      </c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>
        <v>0</v>
      </c>
      <c r="G128" s="306">
        <v>0</v>
      </c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>
        <v>0</v>
      </c>
      <c r="G130" s="306">
        <v>0</v>
      </c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>
        <v>0</v>
      </c>
      <c r="G132" s="306">
        <v>0</v>
      </c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>
        <v>0</v>
      </c>
      <c r="G135" s="306">
        <v>0</v>
      </c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>
        <v>0</v>
      </c>
      <c r="G136" s="306">
        <v>0</v>
      </c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>
        <v>0</v>
      </c>
      <c r="G137" s="306">
        <v>0</v>
      </c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>
        <v>0</v>
      </c>
      <c r="G138" s="306">
        <v>0</v>
      </c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>
        <v>0</v>
      </c>
      <c r="G139" s="306">
        <v>0</v>
      </c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>
        <v>0</v>
      </c>
      <c r="G140" s="306">
        <v>0</v>
      </c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>
        <v>0</v>
      </c>
      <c r="G141" s="306">
        <v>0</v>
      </c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>
        <v>0</v>
      </c>
      <c r="G142" s="306">
        <v>0</v>
      </c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>
        <v>0</v>
      </c>
      <c r="G147" s="306">
        <v>0</v>
      </c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>
        <v>0</v>
      </c>
      <c r="G148" s="306">
        <v>0</v>
      </c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>
        <v>0</v>
      </c>
      <c r="G149" s="306">
        <v>0</v>
      </c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>
        <v>0</v>
      </c>
      <c r="G150" s="306">
        <v>0</v>
      </c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>
        <v>0</v>
      </c>
      <c r="G151" s="306">
        <v>0</v>
      </c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>
        <v>0</v>
      </c>
      <c r="G152" s="306">
        <v>0</v>
      </c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>
        <v>0</v>
      </c>
      <c r="G154" s="306">
        <v>0</v>
      </c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0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0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0</v>
      </c>
      <c r="G157" s="306">
        <v>0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>
        <v>0</v>
      </c>
      <c r="G158" s="306">
        <v>0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>
        <v>0</v>
      </c>
      <c r="G159" s="306">
        <v>0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>
        <v>0</v>
      </c>
      <c r="G160" s="306">
        <v>0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>
        <v>0</v>
      </c>
      <c r="G161" s="306">
        <v>0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>
        <v>0</v>
      </c>
      <c r="G163" s="306">
        <v>0</v>
      </c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>
        <v>0</v>
      </c>
      <c r="G164" s="306">
        <v>0</v>
      </c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>
        <v>0</v>
      </c>
      <c r="G165" s="306">
        <v>0</v>
      </c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>
        <v>0</v>
      </c>
      <c r="G166" s="306">
        <v>0</v>
      </c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>
        <v>0</v>
      </c>
      <c r="G167" s="306">
        <v>0</v>
      </c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>
        <v>0</v>
      </c>
      <c r="G169" s="306">
        <v>0</v>
      </c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>
        <v>0</v>
      </c>
      <c r="G170" s="306">
        <v>0</v>
      </c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>
        <v>0</v>
      </c>
      <c r="G171" s="306">
        <v>0</v>
      </c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>
        <v>0</v>
      </c>
      <c r="G172" s="306">
        <v>0</v>
      </c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>
        <v>0</v>
      </c>
      <c r="G173" s="306">
        <v>0</v>
      </c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>
        <v>0</v>
      </c>
      <c r="G175" s="306">
        <v>0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>
        <v>0</v>
      </c>
      <c r="G176" s="306">
        <v>0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>
        <v>0</v>
      </c>
      <c r="G177" s="306">
        <v>0</v>
      </c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>
        <v>0</v>
      </c>
      <c r="G182" s="306">
        <v>0</v>
      </c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>
        <v>0</v>
      </c>
      <c r="G183" s="306">
        <v>0</v>
      </c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>
        <v>0</v>
      </c>
      <c r="G184" s="306">
        <v>0</v>
      </c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>
        <v>0</v>
      </c>
      <c r="G185" s="306">
        <v>0</v>
      </c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>
        <v>0</v>
      </c>
      <c r="G186" s="306">
        <v>0</v>
      </c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>
        <v>0</v>
      </c>
      <c r="G188" s="306">
        <v>0</v>
      </c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>
        <v>0</v>
      </c>
      <c r="G189" s="306">
        <v>0</v>
      </c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>
        <v>0</v>
      </c>
      <c r="G190" s="306">
        <v>0</v>
      </c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>
        <v>0</v>
      </c>
      <c r="G191" s="306">
        <v>0</v>
      </c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>
        <v>0</v>
      </c>
      <c r="G192" s="306">
        <v>0</v>
      </c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>
        <v>0</v>
      </c>
      <c r="G194" s="306">
        <v>0</v>
      </c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>
        <v>0</v>
      </c>
      <c r="G195" s="306">
        <v>0</v>
      </c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>
        <v>0</v>
      </c>
      <c r="G196" s="306">
        <v>0</v>
      </c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>
        <v>0</v>
      </c>
      <c r="G197" s="306">
        <v>0</v>
      </c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>
        <v>0</v>
      </c>
      <c r="G198" s="306">
        <v>0</v>
      </c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>
        <v>0</v>
      </c>
      <c r="G199" s="306">
        <v>0</v>
      </c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>
        <v>0</v>
      </c>
      <c r="G200" s="306">
        <v>0</v>
      </c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>
        <v>0</v>
      </c>
      <c r="G202" s="306">
        <v>0</v>
      </c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>
        <v>0</v>
      </c>
      <c r="G203" s="306">
        <v>0</v>
      </c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>
        <v>0</v>
      </c>
      <c r="G204" s="306">
        <v>0</v>
      </c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>
        <v>0</v>
      </c>
      <c r="G205" s="306">
        <v>0</v>
      </c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>
        <v>0</v>
      </c>
      <c r="G206" s="306">
        <v>0</v>
      </c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>
        <v>0</v>
      </c>
      <c r="G208" s="306">
        <v>0</v>
      </c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>
        <v>0</v>
      </c>
      <c r="G209" s="306">
        <v>0</v>
      </c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>
        <v>0</v>
      </c>
      <c r="G210" s="306">
        <v>0</v>
      </c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>
        <v>0</v>
      </c>
      <c r="G211" s="306">
        <v>0</v>
      </c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>
        <v>0</v>
      </c>
      <c r="G212" s="306">
        <v>0</v>
      </c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>
        <v>0</v>
      </c>
      <c r="G215" s="306">
        <v>0</v>
      </c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>
        <v>0</v>
      </c>
      <c r="G216" s="306">
        <v>0</v>
      </c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>
        <v>0</v>
      </c>
      <c r="G220" s="306">
        <v>0</v>
      </c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>
        <v>0</v>
      </c>
      <c r="G221" s="306">
        <v>0</v>
      </c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>
        <v>0</v>
      </c>
      <c r="G223" s="306">
        <v>0</v>
      </c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>
        <v>0</v>
      </c>
      <c r="G224" s="306">
        <v>0</v>
      </c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>
        <v>0</v>
      </c>
      <c r="G225" s="306">
        <v>0</v>
      </c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>
        <v>0</v>
      </c>
      <c r="G226" s="306">
        <v>0</v>
      </c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>
        <v>0</v>
      </c>
      <c r="G228" s="306">
        <v>0</v>
      </c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>
        <v>0</v>
      </c>
      <c r="G229" s="306">
        <v>0</v>
      </c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>
        <v>0</v>
      </c>
      <c r="G230" s="306">
        <v>0</v>
      </c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>
        <v>0</v>
      </c>
      <c r="G231" s="306">
        <v>0</v>
      </c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>
        <v>0</v>
      </c>
      <c r="G233" s="306">
        <v>0</v>
      </c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>
        <v>0</v>
      </c>
      <c r="G234" s="306">
        <v>0</v>
      </c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>
        <v>0</v>
      </c>
      <c r="G236" s="306">
        <v>0</v>
      </c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>
        <v>0</v>
      </c>
      <c r="G237" s="306">
        <v>0</v>
      </c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>
        <v>0</v>
      </c>
      <c r="G238" s="306">
        <v>0</v>
      </c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>
        <v>0</v>
      </c>
      <c r="G239" s="306">
        <v>0</v>
      </c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>
        <v>0</v>
      </c>
      <c r="G240" s="306">
        <v>0</v>
      </c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95613</v>
      </c>
      <c r="G241" s="321">
        <f>G242+G246+G249+G251</f>
        <v>117865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12780</v>
      </c>
      <c r="G242" s="321">
        <f>SUM(G243:G245)</f>
        <v>2162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>
        <v>12780</v>
      </c>
      <c r="G243" s="322">
        <v>2162</v>
      </c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>
        <v>0</v>
      </c>
      <c r="G244" s="322">
        <v>0</v>
      </c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>
        <v>0</v>
      </c>
      <c r="G245" s="322">
        <v>0</v>
      </c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82833</v>
      </c>
      <c r="G246" s="301">
        <f>G247+G248</f>
        <v>115703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82833</v>
      </c>
      <c r="G247" s="306">
        <v>115703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>
        <v>0</v>
      </c>
      <c r="G248" s="306">
        <v>0</v>
      </c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>
        <v>0</v>
      </c>
      <c r="G250" s="306">
        <v>0</v>
      </c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>
        <v>0</v>
      </c>
      <c r="G252" s="306">
        <v>0</v>
      </c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>
        <v>0</v>
      </c>
      <c r="G253" s="306">
        <v>0</v>
      </c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>
        <v>0</v>
      </c>
      <c r="G254" s="306">
        <v>0</v>
      </c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96400</v>
      </c>
      <c r="G255" s="301">
        <f>G256</f>
        <v>115345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96400</v>
      </c>
      <c r="G256" s="301">
        <f>SUM(G257:G260)</f>
        <v>115345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>
        <v>0</v>
      </c>
      <c r="G257" s="306">
        <v>0</v>
      </c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>
        <v>363</v>
      </c>
      <c r="G258" s="306">
        <v>2675</v>
      </c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96037</v>
      </c>
      <c r="G259" s="306">
        <v>112670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>
        <v>0</v>
      </c>
      <c r="G260" s="306">
        <v>0</v>
      </c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760537</v>
      </c>
      <c r="G261" s="301">
        <f>G262+G275-G276+G277-G278+G280-G281</f>
        <v>813204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703988</v>
      </c>
      <c r="G262" s="301">
        <f>G263</f>
        <v>710771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703988</v>
      </c>
      <c r="G263" s="301">
        <f>G267+G268-G269+G270+G271-G272+G273+G274</f>
        <v>710771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603824</v>
      </c>
      <c r="G267" s="306">
        <v>650814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95773</v>
      </c>
      <c r="G268" s="306">
        <v>57039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>
        <v>0</v>
      </c>
      <c r="G269" s="306">
        <v>0</v>
      </c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>
        <v>0</v>
      </c>
      <c r="G270" s="306">
        <v>0</v>
      </c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4391</v>
      </c>
      <c r="G271" s="306">
        <v>2918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>
        <v>0</v>
      </c>
      <c r="G272" s="306">
        <v>0</v>
      </c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>
        <v>0</v>
      </c>
      <c r="G273" s="306">
        <v>0</v>
      </c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>
        <v>0</v>
      </c>
      <c r="G274" s="327">
        <v>0</v>
      </c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3701</v>
      </c>
      <c r="G275" s="328">
        <v>48279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>
        <v>0</v>
      </c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>
        <v>54844</v>
      </c>
      <c r="G277" s="328">
        <v>54894</v>
      </c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>
        <v>1996</v>
      </c>
      <c r="G278" s="328">
        <v>740</v>
      </c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>
        <v>0</v>
      </c>
      <c r="G282" s="328">
        <v>0</v>
      </c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>
        <v>0</v>
      </c>
      <c r="G283" s="328">
        <v>0</v>
      </c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>
        <v>0</v>
      </c>
      <c r="G284" s="328">
        <v>25972</v>
      </c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>
        <v>0</v>
      </c>
      <c r="G285" s="328">
        <v>25972</v>
      </c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952550</v>
      </c>
      <c r="G286" s="331">
        <f>G108+G261</f>
        <v>1046414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>
        <v>253157</v>
      </c>
      <c r="G287" s="328">
        <v>389780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64">
      <selection activeCell="E371" sqref="E371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IOHB "Banjica"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Mihajla Avramovića 28, Beograd</v>
      </c>
      <c r="B9" s="275"/>
      <c r="C9" s="285"/>
      <c r="D9" s="518" t="str">
        <f>"Матични број:   "&amp;MatBroj</f>
        <v>Матични број:   07035900</v>
      </c>
      <c r="E9" s="285"/>
      <c r="F9" s="345"/>
      <c r="G9" s="277"/>
    </row>
    <row r="10" spans="1:7" ht="15.75">
      <c r="A10" s="284" t="str">
        <f>"ПИБ:   "&amp;bip</f>
        <v>ПИБ:   100221390</v>
      </c>
      <c r="B10" s="275"/>
      <c r="C10" s="285"/>
      <c r="D10" s="519" t="str">
        <f>"Број подрачуна:  "&amp;BrojPodr</f>
        <v>Број подрачуна:  840-273661-56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1675718</v>
      </c>
      <c r="E21" s="350">
        <f>E22+E126</f>
        <v>1943401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1675523</v>
      </c>
      <c r="E22" s="350">
        <f>E23+E67+E77+E89+E114+E119+E123</f>
        <v>1941951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>
        <v>0</v>
      </c>
      <c r="E25" s="351">
        <v>0</v>
      </c>
    </row>
    <row r="26" spans="1:5" ht="24">
      <c r="A26" s="303">
        <v>2006</v>
      </c>
      <c r="B26" s="303">
        <v>711200</v>
      </c>
      <c r="C26" s="318" t="s">
        <v>443</v>
      </c>
      <c r="D26" s="351">
        <v>0</v>
      </c>
      <c r="E26" s="351">
        <v>0</v>
      </c>
    </row>
    <row r="27" spans="1:5" ht="24">
      <c r="A27" s="303">
        <v>2007</v>
      </c>
      <c r="B27" s="303">
        <v>711300</v>
      </c>
      <c r="C27" s="318" t="s">
        <v>650</v>
      </c>
      <c r="D27" s="351">
        <v>0</v>
      </c>
      <c r="E27" s="351">
        <v>0</v>
      </c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>
        <v>0</v>
      </c>
      <c r="E29" s="351">
        <v>0</v>
      </c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>
        <v>0</v>
      </c>
      <c r="E31" s="351">
        <v>0</v>
      </c>
    </row>
    <row r="32" spans="1:5" ht="12.75">
      <c r="A32" s="303">
        <v>2012</v>
      </c>
      <c r="B32" s="303">
        <v>713200</v>
      </c>
      <c r="C32" s="318" t="s">
        <v>660</v>
      </c>
      <c r="D32" s="351">
        <v>0</v>
      </c>
      <c r="E32" s="351">
        <v>0</v>
      </c>
    </row>
    <row r="33" spans="1:5" ht="12.75">
      <c r="A33" s="303">
        <v>2013</v>
      </c>
      <c r="B33" s="303">
        <v>713300</v>
      </c>
      <c r="C33" s="318" t="s">
        <v>661</v>
      </c>
      <c r="D33" s="351">
        <v>0</v>
      </c>
      <c r="E33" s="351">
        <v>0</v>
      </c>
    </row>
    <row r="34" spans="1:5" ht="12.75">
      <c r="A34" s="303">
        <v>2014</v>
      </c>
      <c r="B34" s="303">
        <v>713400</v>
      </c>
      <c r="C34" s="318" t="s">
        <v>662</v>
      </c>
      <c r="D34" s="351">
        <v>0</v>
      </c>
      <c r="E34" s="351">
        <v>0</v>
      </c>
    </row>
    <row r="35" spans="1:5" ht="12.75">
      <c r="A35" s="303">
        <v>2015</v>
      </c>
      <c r="B35" s="303">
        <v>713500</v>
      </c>
      <c r="C35" s="318" t="s">
        <v>444</v>
      </c>
      <c r="D35" s="351">
        <v>0</v>
      </c>
      <c r="E35" s="351">
        <v>0</v>
      </c>
    </row>
    <row r="36" spans="1:5" ht="12.75">
      <c r="A36" s="303">
        <v>2016</v>
      </c>
      <c r="B36" s="303">
        <v>713600</v>
      </c>
      <c r="C36" s="318" t="s">
        <v>445</v>
      </c>
      <c r="D36" s="351">
        <v>0</v>
      </c>
      <c r="E36" s="351">
        <v>0</v>
      </c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>
        <v>0</v>
      </c>
      <c r="E38" s="351">
        <v>0</v>
      </c>
    </row>
    <row r="39" spans="1:5" ht="12.75">
      <c r="A39" s="303">
        <v>2019</v>
      </c>
      <c r="B39" s="303">
        <v>714300</v>
      </c>
      <c r="C39" s="318" t="s">
        <v>499</v>
      </c>
      <c r="D39" s="351">
        <v>0</v>
      </c>
      <c r="E39" s="351">
        <v>0</v>
      </c>
    </row>
    <row r="40" spans="1:5" ht="12.75">
      <c r="A40" s="303">
        <v>2020</v>
      </c>
      <c r="B40" s="303">
        <v>714400</v>
      </c>
      <c r="C40" s="318" t="s">
        <v>500</v>
      </c>
      <c r="D40" s="351">
        <v>0</v>
      </c>
      <c r="E40" s="351">
        <v>0</v>
      </c>
    </row>
    <row r="41" spans="1:5" ht="24">
      <c r="A41" s="303">
        <v>2021</v>
      </c>
      <c r="B41" s="303">
        <v>714500</v>
      </c>
      <c r="C41" s="318" t="s">
        <v>192</v>
      </c>
      <c r="D41" s="351">
        <v>0</v>
      </c>
      <c r="E41" s="351">
        <v>0</v>
      </c>
    </row>
    <row r="42" spans="1:5" ht="12.75">
      <c r="A42" s="303">
        <v>2022</v>
      </c>
      <c r="B42" s="303">
        <v>714600</v>
      </c>
      <c r="C42" s="318" t="s">
        <v>501</v>
      </c>
      <c r="D42" s="351">
        <v>0</v>
      </c>
      <c r="E42" s="351">
        <v>0</v>
      </c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>
        <v>0</v>
      </c>
      <c r="E44" s="351">
        <v>0</v>
      </c>
    </row>
    <row r="45" spans="1:5" ht="12.75">
      <c r="A45" s="303">
        <v>2025</v>
      </c>
      <c r="B45" s="303">
        <v>715200</v>
      </c>
      <c r="C45" s="318" t="s">
        <v>503</v>
      </c>
      <c r="D45" s="351">
        <v>0</v>
      </c>
      <c r="E45" s="351">
        <v>0</v>
      </c>
    </row>
    <row r="46" spans="1:5" ht="12.75">
      <c r="A46" s="303">
        <v>2026</v>
      </c>
      <c r="B46" s="303">
        <v>715300</v>
      </c>
      <c r="C46" s="318" t="s">
        <v>504</v>
      </c>
      <c r="D46" s="351">
        <v>0</v>
      </c>
      <c r="E46" s="351">
        <v>0</v>
      </c>
    </row>
    <row r="47" spans="1:5" ht="24">
      <c r="A47" s="303">
        <v>2027</v>
      </c>
      <c r="B47" s="303">
        <v>715400</v>
      </c>
      <c r="C47" s="318" t="s">
        <v>505</v>
      </c>
      <c r="D47" s="351">
        <v>0</v>
      </c>
      <c r="E47" s="351">
        <v>0</v>
      </c>
    </row>
    <row r="48" spans="1:5" ht="12.75">
      <c r="A48" s="303">
        <v>2028</v>
      </c>
      <c r="B48" s="303">
        <v>715500</v>
      </c>
      <c r="C48" s="318" t="s">
        <v>506</v>
      </c>
      <c r="D48" s="351">
        <v>0</v>
      </c>
      <c r="E48" s="351">
        <v>0</v>
      </c>
    </row>
    <row r="49" spans="1:5" ht="12.75">
      <c r="A49" s="303">
        <v>2029</v>
      </c>
      <c r="B49" s="303">
        <v>715600</v>
      </c>
      <c r="C49" s="318" t="s">
        <v>507</v>
      </c>
      <c r="D49" s="351">
        <v>0</v>
      </c>
      <c r="E49" s="351">
        <v>0</v>
      </c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>
        <v>0</v>
      </c>
      <c r="E51" s="351">
        <v>0</v>
      </c>
    </row>
    <row r="52" spans="1:5" ht="24">
      <c r="A52" s="303">
        <v>2032</v>
      </c>
      <c r="B52" s="303">
        <v>716200</v>
      </c>
      <c r="C52" s="318" t="s">
        <v>372</v>
      </c>
      <c r="D52" s="351">
        <v>0</v>
      </c>
      <c r="E52" s="351">
        <v>0</v>
      </c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>
        <v>0</v>
      </c>
      <c r="E54" s="351">
        <v>0</v>
      </c>
    </row>
    <row r="55" spans="1:5" ht="12.75">
      <c r="A55" s="303">
        <v>2035</v>
      </c>
      <c r="B55" s="303">
        <v>717200</v>
      </c>
      <c r="C55" s="318" t="s">
        <v>375</v>
      </c>
      <c r="D55" s="351">
        <v>0</v>
      </c>
      <c r="E55" s="351">
        <v>0</v>
      </c>
    </row>
    <row r="56" spans="1:5" ht="12.75">
      <c r="A56" s="303">
        <v>2036</v>
      </c>
      <c r="B56" s="303">
        <v>717300</v>
      </c>
      <c r="C56" s="318" t="s">
        <v>110</v>
      </c>
      <c r="D56" s="351">
        <v>0</v>
      </c>
      <c r="E56" s="351">
        <v>0</v>
      </c>
    </row>
    <row r="57" spans="1:5" ht="12.75">
      <c r="A57" s="303">
        <v>2037</v>
      </c>
      <c r="B57" s="303">
        <v>717400</v>
      </c>
      <c r="C57" s="318" t="s">
        <v>111</v>
      </c>
      <c r="D57" s="351">
        <v>0</v>
      </c>
      <c r="E57" s="351">
        <v>0</v>
      </c>
    </row>
    <row r="58" spans="1:5" ht="12.75">
      <c r="A58" s="303">
        <v>2038</v>
      </c>
      <c r="B58" s="303">
        <v>717500</v>
      </c>
      <c r="C58" s="318" t="s">
        <v>112</v>
      </c>
      <c r="D58" s="351">
        <v>0</v>
      </c>
      <c r="E58" s="351">
        <v>0</v>
      </c>
    </row>
    <row r="59" spans="1:5" ht="12.75">
      <c r="A59" s="303">
        <v>2039</v>
      </c>
      <c r="B59" s="303">
        <v>717600</v>
      </c>
      <c r="C59" s="318" t="s">
        <v>113</v>
      </c>
      <c r="D59" s="351">
        <v>0</v>
      </c>
      <c r="E59" s="351">
        <v>0</v>
      </c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>
        <v>0</v>
      </c>
      <c r="E61" s="351">
        <v>0</v>
      </c>
    </row>
    <row r="62" spans="1:5" ht="24">
      <c r="A62" s="303">
        <v>2042</v>
      </c>
      <c r="B62" s="303">
        <v>719200</v>
      </c>
      <c r="C62" s="318" t="s">
        <v>182</v>
      </c>
      <c r="D62" s="351">
        <v>0</v>
      </c>
      <c r="E62" s="351">
        <v>0</v>
      </c>
    </row>
    <row r="63" spans="1:5" ht="24">
      <c r="A63" s="303">
        <v>2043</v>
      </c>
      <c r="B63" s="303">
        <v>719300</v>
      </c>
      <c r="C63" s="318" t="s">
        <v>508</v>
      </c>
      <c r="D63" s="351">
        <v>0</v>
      </c>
      <c r="E63" s="351">
        <v>0</v>
      </c>
    </row>
    <row r="64" spans="1:5" ht="12.75">
      <c r="A64" s="303">
        <v>2044</v>
      </c>
      <c r="B64" s="303">
        <v>719400</v>
      </c>
      <c r="C64" s="318" t="s">
        <v>509</v>
      </c>
      <c r="D64" s="351">
        <v>0</v>
      </c>
      <c r="E64" s="351">
        <v>0</v>
      </c>
    </row>
    <row r="65" spans="1:5" ht="12.75">
      <c r="A65" s="303">
        <v>2045</v>
      </c>
      <c r="B65" s="303">
        <v>719500</v>
      </c>
      <c r="C65" s="318" t="s">
        <v>510</v>
      </c>
      <c r="D65" s="351">
        <v>0</v>
      </c>
      <c r="E65" s="351">
        <v>0</v>
      </c>
    </row>
    <row r="66" spans="1:5" ht="12.75">
      <c r="A66" s="303">
        <v>2046</v>
      </c>
      <c r="B66" s="303">
        <v>719600</v>
      </c>
      <c r="C66" s="318" t="s">
        <v>196</v>
      </c>
      <c r="D66" s="351">
        <v>0</v>
      </c>
      <c r="E66" s="351">
        <v>0</v>
      </c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>
        <v>0</v>
      </c>
      <c r="E69" s="351">
        <v>0</v>
      </c>
    </row>
    <row r="70" spans="1:5" ht="12.75">
      <c r="A70" s="303">
        <v>2050</v>
      </c>
      <c r="B70" s="303">
        <v>721200</v>
      </c>
      <c r="C70" s="318" t="s">
        <v>1307</v>
      </c>
      <c r="D70" s="351">
        <v>0</v>
      </c>
      <c r="E70" s="351">
        <v>0</v>
      </c>
    </row>
    <row r="71" spans="1:5" ht="24">
      <c r="A71" s="303">
        <v>2051</v>
      </c>
      <c r="B71" s="303">
        <v>721300</v>
      </c>
      <c r="C71" s="318" t="s">
        <v>685</v>
      </c>
      <c r="D71" s="351">
        <v>0</v>
      </c>
      <c r="E71" s="351">
        <v>0</v>
      </c>
    </row>
    <row r="72" spans="1:5" ht="12.75">
      <c r="A72" s="303">
        <v>2052</v>
      </c>
      <c r="B72" s="303">
        <v>721400</v>
      </c>
      <c r="C72" s="318" t="s">
        <v>686</v>
      </c>
      <c r="D72" s="351">
        <v>0</v>
      </c>
      <c r="E72" s="351">
        <v>0</v>
      </c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>
        <v>0</v>
      </c>
      <c r="E74" s="351">
        <v>0</v>
      </c>
    </row>
    <row r="75" spans="1:5" ht="12.75">
      <c r="A75" s="303">
        <v>2055</v>
      </c>
      <c r="B75" s="303">
        <v>722200</v>
      </c>
      <c r="C75" s="318" t="s">
        <v>1309</v>
      </c>
      <c r="D75" s="351">
        <v>0</v>
      </c>
      <c r="E75" s="351">
        <v>0</v>
      </c>
    </row>
    <row r="76" spans="1:5" ht="12.75">
      <c r="A76" s="303">
        <v>2056</v>
      </c>
      <c r="B76" s="303">
        <v>722300</v>
      </c>
      <c r="C76" s="318" t="s">
        <v>1</v>
      </c>
      <c r="D76" s="351">
        <v>0</v>
      </c>
      <c r="E76" s="351">
        <v>0</v>
      </c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>
        <v>0</v>
      </c>
      <c r="E79" s="351">
        <v>0</v>
      </c>
    </row>
    <row r="80" spans="1:5" ht="12.75">
      <c r="A80" s="303">
        <v>2060</v>
      </c>
      <c r="B80" s="303">
        <v>731200</v>
      </c>
      <c r="C80" s="318" t="s">
        <v>3</v>
      </c>
      <c r="D80" s="351">
        <v>0</v>
      </c>
      <c r="E80" s="351">
        <v>0</v>
      </c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>
        <v>0</v>
      </c>
      <c r="E82" s="351">
        <v>0</v>
      </c>
    </row>
    <row r="83" spans="1:5" ht="12.75">
      <c r="A83" s="325">
        <v>2063</v>
      </c>
      <c r="B83" s="325">
        <v>732200</v>
      </c>
      <c r="C83" s="352" t="s">
        <v>428</v>
      </c>
      <c r="D83" s="353">
        <v>0</v>
      </c>
      <c r="E83" s="353">
        <v>0</v>
      </c>
    </row>
    <row r="84" spans="1:5" ht="12.75">
      <c r="A84" s="325">
        <v>2064</v>
      </c>
      <c r="B84" s="325">
        <v>732300</v>
      </c>
      <c r="C84" s="352" t="s">
        <v>748</v>
      </c>
      <c r="D84" s="353">
        <v>0</v>
      </c>
      <c r="E84" s="353">
        <v>0</v>
      </c>
    </row>
    <row r="85" spans="1:5" ht="12.75">
      <c r="A85" s="325">
        <v>2065</v>
      </c>
      <c r="B85" s="325">
        <v>732400</v>
      </c>
      <c r="C85" s="352" t="s">
        <v>749</v>
      </c>
      <c r="D85" s="353">
        <v>0</v>
      </c>
      <c r="E85" s="353">
        <v>0</v>
      </c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0</v>
      </c>
      <c r="E87" s="351">
        <v>0</v>
      </c>
    </row>
    <row r="88" spans="1:5" ht="12.75">
      <c r="A88" s="303">
        <v>2068</v>
      </c>
      <c r="B88" s="303">
        <v>733200</v>
      </c>
      <c r="C88" s="318" t="s">
        <v>430</v>
      </c>
      <c r="D88" s="351">
        <v>0</v>
      </c>
      <c r="E88" s="351">
        <v>0</v>
      </c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143403</v>
      </c>
      <c r="E89" s="350">
        <f>E90+E97+E102+E109+E112</f>
        <v>121163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>
        <v>0</v>
      </c>
      <c r="E91" s="351">
        <v>0</v>
      </c>
    </row>
    <row r="92" spans="1:5" ht="12.75">
      <c r="A92" s="303">
        <v>2072</v>
      </c>
      <c r="B92" s="303">
        <v>741200</v>
      </c>
      <c r="C92" s="318" t="s">
        <v>432</v>
      </c>
      <c r="D92" s="351">
        <v>0</v>
      </c>
      <c r="E92" s="351">
        <v>0</v>
      </c>
    </row>
    <row r="93" spans="1:5" ht="12.75">
      <c r="A93" s="325">
        <v>2073</v>
      </c>
      <c r="B93" s="303">
        <v>741300</v>
      </c>
      <c r="C93" s="318" t="s">
        <v>433</v>
      </c>
      <c r="D93" s="351">
        <v>0</v>
      </c>
      <c r="E93" s="351">
        <v>0</v>
      </c>
    </row>
    <row r="94" spans="1:5" ht="12.75">
      <c r="A94" s="303">
        <v>2074</v>
      </c>
      <c r="B94" s="303">
        <v>741400</v>
      </c>
      <c r="C94" s="318" t="s">
        <v>434</v>
      </c>
      <c r="D94" s="351">
        <v>0</v>
      </c>
      <c r="E94" s="351">
        <v>0</v>
      </c>
    </row>
    <row r="95" spans="1:5" ht="12.75">
      <c r="A95" s="325">
        <v>2075</v>
      </c>
      <c r="B95" s="303">
        <v>741500</v>
      </c>
      <c r="C95" s="318" t="s">
        <v>435</v>
      </c>
      <c r="D95" s="351">
        <v>0</v>
      </c>
      <c r="E95" s="351">
        <v>0</v>
      </c>
    </row>
    <row r="96" spans="1:5" ht="12.75">
      <c r="A96" s="303">
        <v>2076</v>
      </c>
      <c r="B96" s="303">
        <v>741600</v>
      </c>
      <c r="C96" s="318" t="s">
        <v>120</v>
      </c>
      <c r="D96" s="351">
        <v>0</v>
      </c>
      <c r="E96" s="351">
        <v>0</v>
      </c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136922</v>
      </c>
      <c r="E97" s="350">
        <f>SUM(E98:E101)</f>
        <v>110275</v>
      </c>
    </row>
    <row r="98" spans="1:5" ht="24">
      <c r="A98" s="303">
        <v>2078</v>
      </c>
      <c r="B98" s="303">
        <v>742100</v>
      </c>
      <c r="C98" s="318" t="s">
        <v>436</v>
      </c>
      <c r="D98" s="351">
        <v>136922</v>
      </c>
      <c r="E98" s="351">
        <v>110275</v>
      </c>
    </row>
    <row r="99" spans="1:5" ht="12.75">
      <c r="A99" s="325">
        <v>2079</v>
      </c>
      <c r="B99" s="303">
        <v>742200</v>
      </c>
      <c r="C99" s="318" t="s">
        <v>121</v>
      </c>
      <c r="D99" s="351">
        <v>0</v>
      </c>
      <c r="E99" s="351">
        <v>0</v>
      </c>
    </row>
    <row r="100" spans="1:5" ht="24">
      <c r="A100" s="303">
        <v>2080</v>
      </c>
      <c r="B100" s="303">
        <v>742300</v>
      </c>
      <c r="C100" s="318" t="s">
        <v>369</v>
      </c>
      <c r="D100" s="351">
        <v>0</v>
      </c>
      <c r="E100" s="351">
        <v>0</v>
      </c>
    </row>
    <row r="101" spans="1:5" ht="12.75">
      <c r="A101" s="325">
        <v>2081</v>
      </c>
      <c r="B101" s="303">
        <v>742400</v>
      </c>
      <c r="C101" s="318" t="s">
        <v>370</v>
      </c>
      <c r="D101" s="351">
        <v>0</v>
      </c>
      <c r="E101" s="351">
        <v>0</v>
      </c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>
        <v>0</v>
      </c>
      <c r="E103" s="351">
        <v>0</v>
      </c>
    </row>
    <row r="104" spans="1:5" ht="12.75">
      <c r="A104" s="303">
        <v>2084</v>
      </c>
      <c r="B104" s="303">
        <v>743200</v>
      </c>
      <c r="C104" s="318" t="s">
        <v>450</v>
      </c>
      <c r="D104" s="351">
        <v>0</v>
      </c>
      <c r="E104" s="351">
        <v>0</v>
      </c>
    </row>
    <row r="105" spans="1:5" ht="12.75">
      <c r="A105" s="325">
        <v>2085</v>
      </c>
      <c r="B105" s="303">
        <v>743300</v>
      </c>
      <c r="C105" s="318" t="s">
        <v>451</v>
      </c>
      <c r="D105" s="351">
        <v>0</v>
      </c>
      <c r="E105" s="351">
        <v>0</v>
      </c>
    </row>
    <row r="106" spans="1:5" ht="12.75">
      <c r="A106" s="303">
        <v>2086</v>
      </c>
      <c r="B106" s="303">
        <v>743400</v>
      </c>
      <c r="C106" s="318" t="s">
        <v>452</v>
      </c>
      <c r="D106" s="351">
        <v>0</v>
      </c>
      <c r="E106" s="351">
        <v>0</v>
      </c>
    </row>
    <row r="107" spans="1:5" ht="12.75">
      <c r="A107" s="325">
        <v>2087</v>
      </c>
      <c r="B107" s="303">
        <v>743500</v>
      </c>
      <c r="C107" s="318" t="s">
        <v>453</v>
      </c>
      <c r="D107" s="351">
        <v>0</v>
      </c>
      <c r="E107" s="351">
        <v>0</v>
      </c>
    </row>
    <row r="108" spans="1:5" ht="24">
      <c r="A108" s="303">
        <v>2088</v>
      </c>
      <c r="B108" s="303">
        <v>743900</v>
      </c>
      <c r="C108" s="318" t="s">
        <v>454</v>
      </c>
      <c r="D108" s="351">
        <v>0</v>
      </c>
      <c r="E108" s="351">
        <v>0</v>
      </c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2766</v>
      </c>
      <c r="E109" s="350">
        <f>E110+E111</f>
        <v>1600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2766</v>
      </c>
      <c r="E110" s="351">
        <v>1600</v>
      </c>
    </row>
    <row r="111" spans="1:5" ht="12.75">
      <c r="A111" s="325">
        <v>2091</v>
      </c>
      <c r="B111" s="303">
        <v>744200</v>
      </c>
      <c r="C111" s="318" t="s">
        <v>6</v>
      </c>
      <c r="D111" s="351">
        <v>0</v>
      </c>
      <c r="E111" s="351">
        <v>0</v>
      </c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3715</v>
      </c>
      <c r="E112" s="350">
        <f>E113</f>
        <v>9288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3715</v>
      </c>
      <c r="E113" s="351">
        <v>9288</v>
      </c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26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0</v>
      </c>
      <c r="E116" s="351">
        <v>0</v>
      </c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26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26</v>
      </c>
      <c r="E118" s="351">
        <v>0</v>
      </c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1524923</v>
      </c>
      <c r="E119" s="350">
        <f>E120</f>
        <v>1760593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1524923</v>
      </c>
      <c r="E120" s="350">
        <f>E121+E122</f>
        <v>1760593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1524923</v>
      </c>
      <c r="E121" s="351">
        <v>1760593</v>
      </c>
    </row>
    <row r="122" spans="1:5" ht="12.75">
      <c r="A122" s="303">
        <v>2102</v>
      </c>
      <c r="B122" s="303">
        <v>781300</v>
      </c>
      <c r="C122" s="318" t="s">
        <v>486</v>
      </c>
      <c r="D122" s="351">
        <v>0</v>
      </c>
      <c r="E122" s="351">
        <v>0</v>
      </c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7171</v>
      </c>
      <c r="E123" s="350">
        <f>E124</f>
        <v>60195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7171</v>
      </c>
      <c r="E124" s="350">
        <f>E125</f>
        <v>60195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7171</v>
      </c>
      <c r="E125" s="351">
        <v>60195</v>
      </c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195</v>
      </c>
      <c r="E126" s="356">
        <f>E127+E134+E141+E144</f>
        <v>1450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195</v>
      </c>
      <c r="E127" s="356">
        <f>E128+E130+E132</f>
        <v>1450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>
        <v>0</v>
      </c>
      <c r="E129" s="351">
        <v>0</v>
      </c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>
        <v>0</v>
      </c>
      <c r="E131" s="351">
        <v>0</v>
      </c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195</v>
      </c>
      <c r="E132" s="356">
        <f>E133</f>
        <v>1450</v>
      </c>
    </row>
    <row r="133" spans="1:5" ht="12.75">
      <c r="A133" s="325">
        <v>2113</v>
      </c>
      <c r="B133" s="357">
        <v>813100</v>
      </c>
      <c r="C133" s="358" t="s">
        <v>635</v>
      </c>
      <c r="D133" s="359">
        <v>195</v>
      </c>
      <c r="E133" s="351">
        <v>1450</v>
      </c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>
        <v>0</v>
      </c>
      <c r="E136" s="351">
        <v>0</v>
      </c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>
        <v>0</v>
      </c>
      <c r="E138" s="351">
        <v>0</v>
      </c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0</v>
      </c>
      <c r="E140" s="351">
        <v>0</v>
      </c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>
        <v>0</v>
      </c>
      <c r="E143" s="351">
        <v>0</v>
      </c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>
        <v>0</v>
      </c>
      <c r="E146" s="351">
        <v>0</v>
      </c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>
        <v>0</v>
      </c>
      <c r="E148" s="351">
        <v>0</v>
      </c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>
        <v>0</v>
      </c>
      <c r="E150" s="351">
        <v>0</v>
      </c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1688223</v>
      </c>
      <c r="E151" s="350">
        <f>E152+E320</f>
        <v>1901671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1666845</v>
      </c>
      <c r="E152" s="350">
        <f>E153+E175+E220+E235+E259+E272+E288+E303</f>
        <v>1830676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715725</v>
      </c>
      <c r="E153" s="350">
        <f>E154+E156+E160+E162+E167+E169+E171+E173</f>
        <v>836243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573466</v>
      </c>
      <c r="E154" s="350">
        <f>E155</f>
        <v>673820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573466</v>
      </c>
      <c r="E155" s="351">
        <v>673820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102753</v>
      </c>
      <c r="E156" s="350">
        <f>SUM(E157:E159)</f>
        <v>120138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68953</v>
      </c>
      <c r="E157" s="351">
        <v>80547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29504</v>
      </c>
      <c r="E158" s="351">
        <v>34558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4296</v>
      </c>
      <c r="E159" s="351">
        <v>5033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314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314</v>
      </c>
      <c r="E161" s="351">
        <v>0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2449</v>
      </c>
      <c r="E162" s="350">
        <f>SUM(E163:E166)</f>
        <v>3952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1</v>
      </c>
      <c r="E163" s="351">
        <v>0</v>
      </c>
    </row>
    <row r="164" spans="1:5" ht="12.75">
      <c r="A164" s="365">
        <v>2144</v>
      </c>
      <c r="B164" s="303">
        <v>414200</v>
      </c>
      <c r="C164" s="318" t="s">
        <v>10</v>
      </c>
      <c r="D164" s="351">
        <v>0</v>
      </c>
      <c r="E164" s="351">
        <v>0</v>
      </c>
    </row>
    <row r="165" spans="1:5" ht="12.75">
      <c r="A165" s="365">
        <v>2145</v>
      </c>
      <c r="B165" s="303">
        <v>414300</v>
      </c>
      <c r="C165" s="318" t="s">
        <v>11</v>
      </c>
      <c r="D165" s="351">
        <v>2150</v>
      </c>
      <c r="E165" s="351">
        <v>3302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298</v>
      </c>
      <c r="E166" s="351">
        <v>650</v>
      </c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29442</v>
      </c>
      <c r="E167" s="350">
        <f>E168</f>
        <v>30194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29442</v>
      </c>
      <c r="E168" s="351">
        <v>30194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7301</v>
      </c>
      <c r="E169" s="350">
        <f>E170</f>
        <v>8139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7301</v>
      </c>
      <c r="E170" s="351">
        <v>8139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>
        <v>0</v>
      </c>
      <c r="E172" s="351">
        <v>0</v>
      </c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>
        <v>0</v>
      </c>
      <c r="E174" s="351">
        <v>0</v>
      </c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941006</v>
      </c>
      <c r="E175" s="350">
        <f>E176+E184+E190+E199+E207+E210</f>
        <v>988986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58721</v>
      </c>
      <c r="E176" s="350">
        <f>SUM(E177:E183)</f>
        <v>58329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2729</v>
      </c>
      <c r="E177" s="351">
        <v>2846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30420</v>
      </c>
      <c r="E178" s="351">
        <v>30079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21108</v>
      </c>
      <c r="E179" s="351">
        <v>20427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2984</v>
      </c>
      <c r="E180" s="351">
        <v>3024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1202</v>
      </c>
      <c r="E181" s="351">
        <v>1225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0</v>
      </c>
      <c r="E182" s="351">
        <v>0</v>
      </c>
    </row>
    <row r="183" spans="1:5" ht="12.75">
      <c r="A183" s="365">
        <v>2163</v>
      </c>
      <c r="B183" s="303">
        <v>421900</v>
      </c>
      <c r="C183" s="318" t="s">
        <v>580</v>
      </c>
      <c r="D183" s="351">
        <v>278</v>
      </c>
      <c r="E183" s="351">
        <v>728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992</v>
      </c>
      <c r="E184" s="350">
        <f>SUM(E185:E189)</f>
        <v>734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629</v>
      </c>
      <c r="E185" s="351">
        <v>222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0</v>
      </c>
      <c r="E186" s="351">
        <v>1</v>
      </c>
    </row>
    <row r="187" spans="1:5" ht="12.75">
      <c r="A187" s="365">
        <v>2167</v>
      </c>
      <c r="B187" s="303">
        <v>422300</v>
      </c>
      <c r="C187" s="318" t="s">
        <v>320</v>
      </c>
      <c r="D187" s="351">
        <v>363</v>
      </c>
      <c r="E187" s="351">
        <v>511</v>
      </c>
    </row>
    <row r="188" spans="1:5" ht="12.75">
      <c r="A188" s="365">
        <v>2168</v>
      </c>
      <c r="B188" s="303">
        <v>422400</v>
      </c>
      <c r="C188" s="318" t="s">
        <v>592</v>
      </c>
      <c r="D188" s="351">
        <v>0</v>
      </c>
      <c r="E188" s="351">
        <v>0</v>
      </c>
    </row>
    <row r="189" spans="1:5" ht="12.75">
      <c r="A189" s="365">
        <v>2169</v>
      </c>
      <c r="B189" s="303">
        <v>422900</v>
      </c>
      <c r="C189" s="318" t="s">
        <v>321</v>
      </c>
      <c r="D189" s="351">
        <v>0</v>
      </c>
      <c r="E189" s="351">
        <v>0</v>
      </c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26911</v>
      </c>
      <c r="E190" s="350">
        <f>SUM(E191:E198)</f>
        <v>29547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105</v>
      </c>
      <c r="E191" s="351">
        <v>100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3818</v>
      </c>
      <c r="E192" s="351">
        <v>4270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6101</v>
      </c>
      <c r="E193" s="351">
        <v>5934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934</v>
      </c>
      <c r="E194" s="351">
        <v>2319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7190</v>
      </c>
      <c r="E195" s="351">
        <v>10605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0</v>
      </c>
      <c r="E196" s="351">
        <v>0</v>
      </c>
    </row>
    <row r="197" spans="1:5" ht="12.75">
      <c r="A197" s="365">
        <v>2177</v>
      </c>
      <c r="B197" s="303">
        <v>423700</v>
      </c>
      <c r="C197" s="318" t="s">
        <v>638</v>
      </c>
      <c r="D197" s="351">
        <v>72</v>
      </c>
      <c r="E197" s="351">
        <v>54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8691</v>
      </c>
      <c r="E198" s="351">
        <v>6265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15224</v>
      </c>
      <c r="E199" s="350">
        <f>SUM(E200:E206)</f>
        <v>2166</v>
      </c>
    </row>
    <row r="200" spans="1:5" ht="12.75">
      <c r="A200" s="365">
        <v>2180</v>
      </c>
      <c r="B200" s="303">
        <v>424100</v>
      </c>
      <c r="C200" s="318" t="s">
        <v>640</v>
      </c>
      <c r="D200" s="351">
        <v>0</v>
      </c>
      <c r="E200" s="351">
        <v>0</v>
      </c>
    </row>
    <row r="201" spans="1:5" ht="12.75">
      <c r="A201" s="365">
        <v>2181</v>
      </c>
      <c r="B201" s="303">
        <v>424200</v>
      </c>
      <c r="C201" s="318" t="s">
        <v>641</v>
      </c>
      <c r="D201" s="351">
        <v>43</v>
      </c>
      <c r="E201" s="351">
        <v>44</v>
      </c>
    </row>
    <row r="202" spans="1:5" ht="12.75">
      <c r="A202" s="365">
        <v>2182</v>
      </c>
      <c r="B202" s="303">
        <v>424300</v>
      </c>
      <c r="C202" s="318" t="s">
        <v>642</v>
      </c>
      <c r="D202" s="351">
        <v>14977</v>
      </c>
      <c r="E202" s="351">
        <v>2016</v>
      </c>
    </row>
    <row r="203" spans="1:5" ht="12.75">
      <c r="A203" s="365">
        <v>2183</v>
      </c>
      <c r="B203" s="303">
        <v>424400</v>
      </c>
      <c r="C203" s="318" t="s">
        <v>496</v>
      </c>
      <c r="D203" s="351">
        <v>0</v>
      </c>
      <c r="E203" s="351">
        <v>0</v>
      </c>
    </row>
    <row r="204" spans="1:5" ht="12.75">
      <c r="A204" s="365">
        <v>2184</v>
      </c>
      <c r="B204" s="303">
        <v>424500</v>
      </c>
      <c r="C204" s="318" t="s">
        <v>497</v>
      </c>
      <c r="D204" s="351">
        <v>0</v>
      </c>
      <c r="E204" s="351">
        <v>21</v>
      </c>
    </row>
    <row r="205" spans="1:5" ht="12.75">
      <c r="A205" s="365">
        <v>2185</v>
      </c>
      <c r="B205" s="303">
        <v>424600</v>
      </c>
      <c r="C205" s="318" t="s">
        <v>366</v>
      </c>
      <c r="D205" s="351">
        <v>0</v>
      </c>
      <c r="E205" s="351">
        <v>0</v>
      </c>
    </row>
    <row r="206" spans="1:5" ht="12.75">
      <c r="A206" s="365">
        <v>2186</v>
      </c>
      <c r="B206" s="303">
        <v>424900</v>
      </c>
      <c r="C206" s="318" t="s">
        <v>367</v>
      </c>
      <c r="D206" s="351">
        <v>204</v>
      </c>
      <c r="E206" s="351">
        <v>85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25114</v>
      </c>
      <c r="E207" s="350">
        <f>E208+E209</f>
        <v>24521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6706</v>
      </c>
      <c r="E208" s="351">
        <v>8305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18408</v>
      </c>
      <c r="E209" s="351">
        <v>16216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814044</v>
      </c>
      <c r="E210" s="350">
        <f>SUM(E211:E219)</f>
        <v>873689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9151</v>
      </c>
      <c r="E211" s="351">
        <v>8622</v>
      </c>
    </row>
    <row r="212" spans="1:5" ht="12.75">
      <c r="A212" s="365">
        <v>2192</v>
      </c>
      <c r="B212" s="303">
        <v>426200</v>
      </c>
      <c r="C212" s="318" t="s">
        <v>1362</v>
      </c>
      <c r="D212" s="351">
        <v>0</v>
      </c>
      <c r="E212" s="351">
        <v>0</v>
      </c>
    </row>
    <row r="213" spans="1:5" ht="12.75">
      <c r="A213" s="365">
        <v>2193</v>
      </c>
      <c r="B213" s="303">
        <v>426300</v>
      </c>
      <c r="C213" s="318" t="s">
        <v>99</v>
      </c>
      <c r="D213" s="351">
        <v>251</v>
      </c>
      <c r="E213" s="351">
        <v>269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541</v>
      </c>
      <c r="E214" s="351">
        <v>650</v>
      </c>
    </row>
    <row r="215" spans="1:5" ht="12.75">
      <c r="A215" s="365">
        <v>2195</v>
      </c>
      <c r="B215" s="303">
        <v>426500</v>
      </c>
      <c r="C215" s="318" t="s">
        <v>519</v>
      </c>
      <c r="D215" s="351">
        <v>0</v>
      </c>
      <c r="E215" s="351">
        <v>0</v>
      </c>
    </row>
    <row r="216" spans="1:5" ht="12.75">
      <c r="A216" s="365">
        <v>2196</v>
      </c>
      <c r="B216" s="303">
        <v>426600</v>
      </c>
      <c r="C216" s="318" t="s">
        <v>520</v>
      </c>
      <c r="D216" s="351">
        <v>0</v>
      </c>
      <c r="E216" s="351">
        <v>0</v>
      </c>
    </row>
    <row r="217" spans="1:5" ht="12.75">
      <c r="A217" s="365">
        <v>2197</v>
      </c>
      <c r="B217" s="303">
        <v>426700</v>
      </c>
      <c r="C217" s="318" t="s">
        <v>521</v>
      </c>
      <c r="D217" s="351">
        <v>743489</v>
      </c>
      <c r="E217" s="351">
        <v>799199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36954</v>
      </c>
      <c r="E218" s="351">
        <v>35916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23658</v>
      </c>
      <c r="E219" s="351">
        <v>29033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4391</v>
      </c>
      <c r="E220" s="350">
        <f>E221+E225+E227+E229+E233</f>
        <v>2918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4391</v>
      </c>
      <c r="E221" s="350">
        <f>SUM(E222:E224)</f>
        <v>2918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809</v>
      </c>
      <c r="E222" s="351">
        <v>599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3582</v>
      </c>
      <c r="E223" s="351">
        <v>2319</v>
      </c>
    </row>
    <row r="224" spans="1:5" ht="12.75">
      <c r="A224" s="365">
        <v>2204</v>
      </c>
      <c r="B224" s="368">
        <v>431300</v>
      </c>
      <c r="C224" s="369" t="s">
        <v>623</v>
      </c>
      <c r="D224" s="359">
        <v>0</v>
      </c>
      <c r="E224" s="351">
        <v>0</v>
      </c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>
        <v>0</v>
      </c>
      <c r="E226" s="351">
        <v>0</v>
      </c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>
        <v>0</v>
      </c>
      <c r="E228" s="351">
        <v>0</v>
      </c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>
        <v>0</v>
      </c>
      <c r="E230" s="351">
        <v>0</v>
      </c>
    </row>
    <row r="231" spans="1:5" ht="12.75">
      <c r="A231" s="365">
        <v>2211</v>
      </c>
      <c r="B231" s="303">
        <v>434200</v>
      </c>
      <c r="C231" s="318" t="s">
        <v>626</v>
      </c>
      <c r="D231" s="351">
        <v>0</v>
      </c>
      <c r="E231" s="351">
        <v>0</v>
      </c>
    </row>
    <row r="232" spans="1:5" ht="12.75">
      <c r="A232" s="365">
        <v>2212</v>
      </c>
      <c r="B232" s="373">
        <v>434300</v>
      </c>
      <c r="C232" s="374" t="s">
        <v>627</v>
      </c>
      <c r="D232" s="351">
        <v>0</v>
      </c>
      <c r="E232" s="351">
        <v>0</v>
      </c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>
        <v>0</v>
      </c>
      <c r="E234" s="351">
        <v>0</v>
      </c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350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>
        <v>0</v>
      </c>
      <c r="E237" s="351">
        <v>0</v>
      </c>
    </row>
    <row r="238" spans="1:5" ht="12.75">
      <c r="A238" s="365">
        <v>2218</v>
      </c>
      <c r="B238" s="303">
        <v>441200</v>
      </c>
      <c r="C238" s="318" t="s">
        <v>337</v>
      </c>
      <c r="D238" s="351">
        <v>0</v>
      </c>
      <c r="E238" s="351">
        <v>0</v>
      </c>
    </row>
    <row r="239" spans="1:5" ht="12.75">
      <c r="A239" s="365">
        <v>2219</v>
      </c>
      <c r="B239" s="303">
        <v>441300</v>
      </c>
      <c r="C239" s="318" t="s">
        <v>338</v>
      </c>
      <c r="D239" s="351">
        <v>0</v>
      </c>
      <c r="E239" s="351">
        <v>0</v>
      </c>
    </row>
    <row r="240" spans="1:5" ht="12.75">
      <c r="A240" s="365">
        <v>2220</v>
      </c>
      <c r="B240" s="303">
        <v>441400</v>
      </c>
      <c r="C240" s="318" t="s">
        <v>339</v>
      </c>
      <c r="D240" s="351">
        <v>0</v>
      </c>
      <c r="E240" s="351">
        <v>0</v>
      </c>
    </row>
    <row r="241" spans="1:5" ht="12.75">
      <c r="A241" s="365">
        <v>2221</v>
      </c>
      <c r="B241" s="303">
        <v>441500</v>
      </c>
      <c r="C241" s="318" t="s">
        <v>340</v>
      </c>
      <c r="D241" s="351">
        <v>0</v>
      </c>
      <c r="E241" s="351">
        <v>0</v>
      </c>
    </row>
    <row r="242" spans="1:5" ht="12.75">
      <c r="A242" s="365">
        <v>2222</v>
      </c>
      <c r="B242" s="303">
        <v>441600</v>
      </c>
      <c r="C242" s="318" t="s">
        <v>438</v>
      </c>
      <c r="D242" s="351">
        <v>0</v>
      </c>
      <c r="E242" s="351">
        <v>0</v>
      </c>
    </row>
    <row r="243" spans="1:5" ht="12.75">
      <c r="A243" s="365">
        <v>2223</v>
      </c>
      <c r="B243" s="303">
        <v>441700</v>
      </c>
      <c r="C243" s="318" t="s">
        <v>187</v>
      </c>
      <c r="D243" s="351">
        <v>0</v>
      </c>
      <c r="E243" s="351">
        <v>0</v>
      </c>
    </row>
    <row r="244" spans="1:5" ht="12.75">
      <c r="A244" s="365">
        <v>2224</v>
      </c>
      <c r="B244" s="303">
        <v>441800</v>
      </c>
      <c r="C244" s="318" t="s">
        <v>188</v>
      </c>
      <c r="D244" s="351">
        <v>0</v>
      </c>
      <c r="E244" s="351">
        <v>0</v>
      </c>
    </row>
    <row r="245" spans="1:5" ht="12.75">
      <c r="A245" s="365">
        <v>2225</v>
      </c>
      <c r="B245" s="303">
        <v>441900</v>
      </c>
      <c r="C245" s="318" t="s">
        <v>120</v>
      </c>
      <c r="D245" s="351">
        <v>0</v>
      </c>
      <c r="E245" s="351">
        <v>0</v>
      </c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>
        <v>0</v>
      </c>
      <c r="E247" s="351">
        <v>0</v>
      </c>
    </row>
    <row r="248" spans="1:5" ht="12.75">
      <c r="A248" s="365">
        <v>2228</v>
      </c>
      <c r="B248" s="303">
        <v>442200</v>
      </c>
      <c r="C248" s="318" t="s">
        <v>189</v>
      </c>
      <c r="D248" s="351">
        <v>0</v>
      </c>
      <c r="E248" s="351">
        <v>0</v>
      </c>
    </row>
    <row r="249" spans="1:5" ht="12.75">
      <c r="A249" s="365">
        <v>2229</v>
      </c>
      <c r="B249" s="303">
        <v>442300</v>
      </c>
      <c r="C249" s="318" t="s">
        <v>190</v>
      </c>
      <c r="D249" s="351">
        <v>0</v>
      </c>
      <c r="E249" s="351">
        <v>0</v>
      </c>
    </row>
    <row r="250" spans="1:5" ht="12.75">
      <c r="A250" s="365">
        <v>2230</v>
      </c>
      <c r="B250" s="303">
        <v>442400</v>
      </c>
      <c r="C250" s="318" t="s">
        <v>191</v>
      </c>
      <c r="D250" s="351">
        <v>0</v>
      </c>
      <c r="E250" s="351">
        <v>0</v>
      </c>
    </row>
    <row r="251" spans="1:5" ht="12.75">
      <c r="A251" s="365">
        <v>2231</v>
      </c>
      <c r="B251" s="303">
        <v>442500</v>
      </c>
      <c r="C251" s="318" t="s">
        <v>440</v>
      </c>
      <c r="D251" s="351">
        <v>0</v>
      </c>
      <c r="E251" s="351">
        <v>0</v>
      </c>
    </row>
    <row r="252" spans="1:5" ht="12.75">
      <c r="A252" s="365">
        <v>2232</v>
      </c>
      <c r="B252" s="303">
        <v>442600</v>
      </c>
      <c r="C252" s="318" t="s">
        <v>441</v>
      </c>
      <c r="D252" s="351">
        <v>0</v>
      </c>
      <c r="E252" s="351">
        <v>0</v>
      </c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>
        <v>0</v>
      </c>
      <c r="E254" s="351">
        <v>0</v>
      </c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350</v>
      </c>
    </row>
    <row r="256" spans="1:5" ht="12.75">
      <c r="A256" s="365">
        <v>2236</v>
      </c>
      <c r="B256" s="303">
        <v>444100</v>
      </c>
      <c r="C256" s="318" t="s">
        <v>648</v>
      </c>
      <c r="D256" s="351">
        <v>0</v>
      </c>
      <c r="E256" s="351">
        <v>0</v>
      </c>
    </row>
    <row r="257" spans="1:5" ht="12.75">
      <c r="A257" s="365">
        <v>2237</v>
      </c>
      <c r="B257" s="303">
        <v>444200</v>
      </c>
      <c r="C257" s="318" t="s">
        <v>649</v>
      </c>
      <c r="D257" s="351">
        <v>0</v>
      </c>
      <c r="E257" s="351">
        <v>350</v>
      </c>
    </row>
    <row r="258" spans="1:5" ht="12.75">
      <c r="A258" s="365">
        <v>2238</v>
      </c>
      <c r="B258" s="303">
        <v>444300</v>
      </c>
      <c r="C258" s="318" t="s">
        <v>752</v>
      </c>
      <c r="D258" s="351">
        <v>0</v>
      </c>
      <c r="E258" s="351">
        <v>0</v>
      </c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>
        <v>0</v>
      </c>
      <c r="E261" s="351">
        <v>0</v>
      </c>
    </row>
    <row r="262" spans="1:5" ht="24">
      <c r="A262" s="365">
        <v>2242</v>
      </c>
      <c r="B262" s="303">
        <v>451200</v>
      </c>
      <c r="C262" s="318" t="s">
        <v>354</v>
      </c>
      <c r="D262" s="351">
        <v>0</v>
      </c>
      <c r="E262" s="351">
        <v>0</v>
      </c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>
        <v>0</v>
      </c>
      <c r="E264" s="351">
        <v>0</v>
      </c>
    </row>
    <row r="265" spans="1:5" ht="12.75">
      <c r="A265" s="365">
        <v>2245</v>
      </c>
      <c r="B265" s="303">
        <v>452200</v>
      </c>
      <c r="C265" s="318" t="s">
        <v>356</v>
      </c>
      <c r="D265" s="351">
        <v>0</v>
      </c>
      <c r="E265" s="351">
        <v>0</v>
      </c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>
        <v>0</v>
      </c>
      <c r="E267" s="351">
        <v>0</v>
      </c>
    </row>
    <row r="268" spans="1:5" ht="12.75">
      <c r="A268" s="365">
        <v>2248</v>
      </c>
      <c r="B268" s="303">
        <v>453200</v>
      </c>
      <c r="C268" s="318" t="s">
        <v>358</v>
      </c>
      <c r="D268" s="351">
        <v>0</v>
      </c>
      <c r="E268" s="351">
        <v>0</v>
      </c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>
        <v>0</v>
      </c>
      <c r="E270" s="351">
        <v>0</v>
      </c>
    </row>
    <row r="271" spans="1:5" ht="12.75">
      <c r="A271" s="365">
        <v>2251</v>
      </c>
      <c r="B271" s="303">
        <v>454200</v>
      </c>
      <c r="C271" s="318" t="s">
        <v>360</v>
      </c>
      <c r="D271" s="351">
        <v>0</v>
      </c>
      <c r="E271" s="351">
        <v>0</v>
      </c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5546</v>
      </c>
      <c r="E272" s="350">
        <f>E273+E276+E279+E282+E285</f>
        <v>2064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>
        <v>0</v>
      </c>
      <c r="E274" s="351">
        <v>0</v>
      </c>
    </row>
    <row r="275" spans="1:5" ht="12.75">
      <c r="A275" s="365">
        <v>2255</v>
      </c>
      <c r="B275" s="303">
        <v>461200</v>
      </c>
      <c r="C275" s="318" t="s">
        <v>362</v>
      </c>
      <c r="D275" s="351">
        <v>0</v>
      </c>
      <c r="E275" s="351">
        <v>0</v>
      </c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>
        <v>0</v>
      </c>
      <c r="E277" s="351">
        <v>0</v>
      </c>
    </row>
    <row r="278" spans="1:5" ht="12.75">
      <c r="A278" s="365">
        <v>2258</v>
      </c>
      <c r="B278" s="303">
        <v>462200</v>
      </c>
      <c r="C278" s="318" t="s">
        <v>473</v>
      </c>
      <c r="D278" s="351">
        <v>0</v>
      </c>
      <c r="E278" s="351">
        <v>0</v>
      </c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>
        <v>0</v>
      </c>
      <c r="E280" s="351">
        <v>0</v>
      </c>
    </row>
    <row r="281" spans="1:5" ht="12.75">
      <c r="A281" s="365">
        <v>2261</v>
      </c>
      <c r="B281" s="303">
        <v>463200</v>
      </c>
      <c r="C281" s="318" t="s">
        <v>439</v>
      </c>
      <c r="D281" s="351">
        <v>0</v>
      </c>
      <c r="E281" s="351">
        <v>0</v>
      </c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>
        <v>0</v>
      </c>
      <c r="E283" s="351">
        <v>0</v>
      </c>
    </row>
    <row r="284" spans="1:5" ht="24">
      <c r="A284" s="365">
        <v>2264</v>
      </c>
      <c r="B284" s="373">
        <v>464200</v>
      </c>
      <c r="C284" s="374" t="s">
        <v>58</v>
      </c>
      <c r="D284" s="351">
        <v>0</v>
      </c>
      <c r="E284" s="351">
        <v>0</v>
      </c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5546</v>
      </c>
      <c r="E285" s="356">
        <f>E286+E287</f>
        <v>2064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5546</v>
      </c>
      <c r="E286" s="351">
        <v>2064</v>
      </c>
    </row>
    <row r="287" spans="1:5" ht="12.75">
      <c r="A287" s="365">
        <v>2267</v>
      </c>
      <c r="B287" s="372">
        <v>465200</v>
      </c>
      <c r="C287" s="369" t="s">
        <v>60</v>
      </c>
      <c r="D287" s="359">
        <v>0</v>
      </c>
      <c r="E287" s="351">
        <v>0</v>
      </c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>
        <v>0</v>
      </c>
      <c r="E290" s="351">
        <v>0</v>
      </c>
    </row>
    <row r="291" spans="1:5" ht="24">
      <c r="A291" s="365">
        <v>2271</v>
      </c>
      <c r="B291" s="303">
        <v>471200</v>
      </c>
      <c r="C291" s="318" t="s">
        <v>93</v>
      </c>
      <c r="D291" s="351">
        <v>0</v>
      </c>
      <c r="E291" s="351">
        <v>0</v>
      </c>
    </row>
    <row r="292" spans="1:5" ht="24">
      <c r="A292" s="365">
        <v>2272</v>
      </c>
      <c r="B292" s="303">
        <v>471900</v>
      </c>
      <c r="C292" s="318" t="s">
        <v>94</v>
      </c>
      <c r="D292" s="351">
        <v>0</v>
      </c>
      <c r="E292" s="351">
        <v>0</v>
      </c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>
        <v>0</v>
      </c>
      <c r="E294" s="351">
        <v>0</v>
      </c>
    </row>
    <row r="295" spans="1:5" ht="12.75">
      <c r="A295" s="365">
        <v>2275</v>
      </c>
      <c r="B295" s="303">
        <v>472200</v>
      </c>
      <c r="C295" s="318" t="s">
        <v>1390</v>
      </c>
      <c r="D295" s="351">
        <v>0</v>
      </c>
      <c r="E295" s="351">
        <v>0</v>
      </c>
    </row>
    <row r="296" spans="1:5" ht="12.75">
      <c r="A296" s="365">
        <v>2276</v>
      </c>
      <c r="B296" s="303">
        <v>472300</v>
      </c>
      <c r="C296" s="318" t="s">
        <v>1391</v>
      </c>
      <c r="D296" s="351">
        <v>0</v>
      </c>
      <c r="E296" s="351">
        <v>0</v>
      </c>
    </row>
    <row r="297" spans="1:5" ht="12.75">
      <c r="A297" s="365">
        <v>2277</v>
      </c>
      <c r="B297" s="303">
        <v>472400</v>
      </c>
      <c r="C297" s="318" t="s">
        <v>1392</v>
      </c>
      <c r="D297" s="351">
        <v>0</v>
      </c>
      <c r="E297" s="351">
        <v>0</v>
      </c>
    </row>
    <row r="298" spans="1:5" ht="12.75">
      <c r="A298" s="365">
        <v>2278</v>
      </c>
      <c r="B298" s="303">
        <v>472500</v>
      </c>
      <c r="C298" s="318" t="s">
        <v>40</v>
      </c>
      <c r="D298" s="351">
        <v>0</v>
      </c>
      <c r="E298" s="351">
        <v>0</v>
      </c>
    </row>
    <row r="299" spans="1:5" ht="12.75">
      <c r="A299" s="365">
        <v>2279</v>
      </c>
      <c r="B299" s="303">
        <v>472600</v>
      </c>
      <c r="C299" s="318" t="s">
        <v>41</v>
      </c>
      <c r="D299" s="351">
        <v>0</v>
      </c>
      <c r="E299" s="351">
        <v>0</v>
      </c>
    </row>
    <row r="300" spans="1:5" ht="12.75">
      <c r="A300" s="365">
        <v>2280</v>
      </c>
      <c r="B300" s="303">
        <v>472700</v>
      </c>
      <c r="C300" s="318" t="s">
        <v>1393</v>
      </c>
      <c r="D300" s="351">
        <v>0</v>
      </c>
      <c r="E300" s="351">
        <v>0</v>
      </c>
    </row>
    <row r="301" spans="1:5" ht="12.75">
      <c r="A301" s="365">
        <v>2281</v>
      </c>
      <c r="B301" s="303">
        <v>472800</v>
      </c>
      <c r="C301" s="318" t="s">
        <v>1394</v>
      </c>
      <c r="D301" s="351">
        <v>0</v>
      </c>
      <c r="E301" s="351">
        <v>0</v>
      </c>
    </row>
    <row r="302" spans="1:5" ht="12.75">
      <c r="A302" s="365">
        <v>2282</v>
      </c>
      <c r="B302" s="303">
        <v>472900</v>
      </c>
      <c r="C302" s="374" t="s">
        <v>658</v>
      </c>
      <c r="D302" s="351">
        <v>0</v>
      </c>
      <c r="E302" s="351">
        <v>0</v>
      </c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177</v>
      </c>
      <c r="E303" s="356">
        <f>E304+E307+E311+E313+E316+E318</f>
        <v>115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>
        <v>0</v>
      </c>
      <c r="E305" s="351">
        <v>0</v>
      </c>
    </row>
    <row r="306" spans="1:5" ht="12.75">
      <c r="A306" s="365">
        <v>2286</v>
      </c>
      <c r="B306" s="303">
        <v>481900</v>
      </c>
      <c r="C306" s="318" t="s">
        <v>364</v>
      </c>
      <c r="D306" s="351">
        <v>0</v>
      </c>
      <c r="E306" s="351">
        <v>0</v>
      </c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177</v>
      </c>
      <c r="E307" s="350">
        <f>SUM(E308:E310)</f>
        <v>115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81</v>
      </c>
      <c r="E308" s="351">
        <v>108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96</v>
      </c>
      <c r="E309" s="351">
        <v>7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0</v>
      </c>
      <c r="E310" s="351">
        <v>0</v>
      </c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0</v>
      </c>
      <c r="E312" s="351">
        <v>0</v>
      </c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>
        <v>0</v>
      </c>
      <c r="E314" s="351">
        <v>0</v>
      </c>
    </row>
    <row r="315" spans="1:5" ht="12.75">
      <c r="A315" s="375">
        <v>2295</v>
      </c>
      <c r="B315" s="303">
        <v>484200</v>
      </c>
      <c r="C315" s="318" t="s">
        <v>455</v>
      </c>
      <c r="D315" s="351">
        <v>0</v>
      </c>
      <c r="E315" s="351">
        <v>0</v>
      </c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>
        <v>0</v>
      </c>
      <c r="E317" s="351">
        <v>0</v>
      </c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>
        <v>0</v>
      </c>
      <c r="E319" s="351">
        <v>0</v>
      </c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21378</v>
      </c>
      <c r="E320" s="356">
        <f>E321+E343+E352+E355+E363</f>
        <v>70995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21378</v>
      </c>
      <c r="E321" s="356">
        <f>E322+E327+E337+E339+E341</f>
        <v>70995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7000</v>
      </c>
      <c r="E322" s="356">
        <f>SUM(E323:E326)</f>
        <v>5173</v>
      </c>
    </row>
    <row r="323" spans="1:5" ht="12.75">
      <c r="A323" s="375">
        <v>2303</v>
      </c>
      <c r="B323" s="372">
        <v>511100</v>
      </c>
      <c r="C323" s="367" t="s">
        <v>571</v>
      </c>
      <c r="D323" s="359">
        <v>0</v>
      </c>
      <c r="E323" s="351">
        <v>0</v>
      </c>
    </row>
    <row r="324" spans="1:5" ht="12.75">
      <c r="A324" s="375">
        <v>2304</v>
      </c>
      <c r="B324" s="372">
        <v>511200</v>
      </c>
      <c r="C324" s="367" t="s">
        <v>572</v>
      </c>
      <c r="D324" s="359">
        <v>0</v>
      </c>
      <c r="E324" s="351">
        <v>0</v>
      </c>
    </row>
    <row r="325" spans="1:5" ht="12.75">
      <c r="A325" s="375">
        <v>2305</v>
      </c>
      <c r="B325" s="372">
        <v>511300</v>
      </c>
      <c r="C325" s="367" t="s">
        <v>573</v>
      </c>
      <c r="D325" s="359">
        <v>7000</v>
      </c>
      <c r="E325" s="351">
        <v>5173</v>
      </c>
    </row>
    <row r="326" spans="1:5" ht="12.75">
      <c r="A326" s="375">
        <v>2306</v>
      </c>
      <c r="B326" s="372">
        <v>511400</v>
      </c>
      <c r="C326" s="367" t="s">
        <v>574</v>
      </c>
      <c r="D326" s="359">
        <v>0</v>
      </c>
      <c r="E326" s="351">
        <v>0</v>
      </c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14378</v>
      </c>
      <c r="E327" s="356">
        <f>SUM(E328:E336)</f>
        <v>65822</v>
      </c>
    </row>
    <row r="328" spans="1:5" ht="12.75">
      <c r="A328" s="375">
        <v>2308</v>
      </c>
      <c r="B328" s="372">
        <v>512100</v>
      </c>
      <c r="C328" s="367" t="s">
        <v>575</v>
      </c>
      <c r="D328" s="359">
        <v>0</v>
      </c>
      <c r="E328" s="351">
        <v>0</v>
      </c>
    </row>
    <row r="329" spans="1:5" ht="12.75">
      <c r="A329" s="375">
        <v>2309</v>
      </c>
      <c r="B329" s="372">
        <v>512200</v>
      </c>
      <c r="C329" s="367" t="s">
        <v>183</v>
      </c>
      <c r="D329" s="359">
        <v>700</v>
      </c>
      <c r="E329" s="351">
        <v>4032</v>
      </c>
    </row>
    <row r="330" spans="1:5" ht="12.75">
      <c r="A330" s="375">
        <v>2310</v>
      </c>
      <c r="B330" s="372">
        <v>512300</v>
      </c>
      <c r="C330" s="367" t="s">
        <v>184</v>
      </c>
      <c r="D330" s="359">
        <v>0</v>
      </c>
      <c r="E330" s="351">
        <v>0</v>
      </c>
    </row>
    <row r="331" spans="1:5" ht="12.75">
      <c r="A331" s="375">
        <v>2311</v>
      </c>
      <c r="B331" s="372">
        <v>512400</v>
      </c>
      <c r="C331" s="367" t="s">
        <v>346</v>
      </c>
      <c r="D331" s="359">
        <v>0</v>
      </c>
      <c r="E331" s="351">
        <v>0</v>
      </c>
    </row>
    <row r="332" spans="1:5" ht="12.75">
      <c r="A332" s="375">
        <v>2312</v>
      </c>
      <c r="B332" s="372">
        <v>512500</v>
      </c>
      <c r="C332" s="367" t="s">
        <v>185</v>
      </c>
      <c r="D332" s="359">
        <v>13678</v>
      </c>
      <c r="E332" s="351">
        <v>60936</v>
      </c>
    </row>
    <row r="333" spans="1:5" ht="12.75">
      <c r="A333" s="375">
        <v>2313</v>
      </c>
      <c r="B333" s="372">
        <v>512600</v>
      </c>
      <c r="C333" s="367" t="s">
        <v>1408</v>
      </c>
      <c r="D333" s="359">
        <v>0</v>
      </c>
      <c r="E333" s="351">
        <v>0</v>
      </c>
    </row>
    <row r="334" spans="1:5" ht="12.75">
      <c r="A334" s="375">
        <v>2314</v>
      </c>
      <c r="B334" s="372">
        <v>512700</v>
      </c>
      <c r="C334" s="367" t="s">
        <v>103</v>
      </c>
      <c r="D334" s="359">
        <v>0</v>
      </c>
      <c r="E334" s="351">
        <v>0</v>
      </c>
    </row>
    <row r="335" spans="1:5" ht="12.75">
      <c r="A335" s="375">
        <v>2315</v>
      </c>
      <c r="B335" s="372">
        <v>512800</v>
      </c>
      <c r="C335" s="367" t="s">
        <v>104</v>
      </c>
      <c r="D335" s="359">
        <v>0</v>
      </c>
      <c r="E335" s="351">
        <v>0</v>
      </c>
    </row>
    <row r="336" spans="1:5" ht="12.75">
      <c r="A336" s="375">
        <v>2316</v>
      </c>
      <c r="B336" s="378">
        <v>512900</v>
      </c>
      <c r="C336" s="369" t="s">
        <v>576</v>
      </c>
      <c r="D336" s="359">
        <v>0</v>
      </c>
      <c r="E336" s="351">
        <v>854</v>
      </c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>
        <v>0</v>
      </c>
      <c r="E338" s="351">
        <v>0</v>
      </c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>
        <v>0</v>
      </c>
      <c r="E340" s="351">
        <v>0</v>
      </c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>
        <v>0</v>
      </c>
      <c r="E342" s="351">
        <v>0</v>
      </c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>
        <v>0</v>
      </c>
      <c r="E345" s="351">
        <v>0</v>
      </c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>
        <v>0</v>
      </c>
      <c r="E347" s="351">
        <v>0</v>
      </c>
    </row>
    <row r="348" spans="1:5" ht="12.75">
      <c r="A348" s="375">
        <v>2328</v>
      </c>
      <c r="B348" s="372">
        <v>522200</v>
      </c>
      <c r="C348" s="367" t="s">
        <v>328</v>
      </c>
      <c r="D348" s="359">
        <v>0</v>
      </c>
      <c r="E348" s="351">
        <v>0</v>
      </c>
    </row>
    <row r="349" spans="1:5" ht="12.75">
      <c r="A349" s="375">
        <v>2329</v>
      </c>
      <c r="B349" s="378">
        <v>522300</v>
      </c>
      <c r="C349" s="369" t="s">
        <v>329</v>
      </c>
      <c r="D349" s="359">
        <v>0</v>
      </c>
      <c r="E349" s="351">
        <v>0</v>
      </c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0</v>
      </c>
      <c r="E351" s="351">
        <v>0</v>
      </c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>
        <v>0</v>
      </c>
      <c r="E354" s="351">
        <v>0</v>
      </c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>
        <v>0</v>
      </c>
      <c r="E357" s="351">
        <v>0</v>
      </c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>
        <v>0</v>
      </c>
      <c r="E359" s="351">
        <v>0</v>
      </c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>
        <v>0</v>
      </c>
      <c r="E361" s="351">
        <v>0</v>
      </c>
    </row>
    <row r="362" spans="1:5" ht="12.75">
      <c r="A362" s="375">
        <v>2342</v>
      </c>
      <c r="B362" s="372">
        <v>543200</v>
      </c>
      <c r="C362" s="367" t="s">
        <v>333</v>
      </c>
      <c r="D362" s="359">
        <v>0</v>
      </c>
      <c r="E362" s="351">
        <v>0</v>
      </c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>
        <v>0</v>
      </c>
      <c r="E365" s="351">
        <v>0</v>
      </c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0</v>
      </c>
      <c r="E367" s="356">
        <f>IF((E21-E151)&gt;0,E21-E151,0)</f>
        <v>41730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12505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16206</v>
      </c>
      <c r="E369" s="350">
        <f>E370+E371+E372+E373+E374</f>
        <v>6549</v>
      </c>
    </row>
    <row r="370" spans="1:5" ht="24">
      <c r="A370" s="375">
        <v>2349</v>
      </c>
      <c r="B370" s="360"/>
      <c r="C370" s="367" t="s">
        <v>1428</v>
      </c>
      <c r="D370" s="359">
        <v>11238</v>
      </c>
      <c r="E370" s="351">
        <v>2158</v>
      </c>
    </row>
    <row r="371" spans="1:5" ht="24">
      <c r="A371" s="375">
        <v>2350</v>
      </c>
      <c r="B371" s="360"/>
      <c r="C371" s="367" t="s">
        <v>1429</v>
      </c>
      <c r="D371" s="359">
        <v>4968</v>
      </c>
      <c r="E371" s="351">
        <v>4391</v>
      </c>
    </row>
    <row r="372" spans="1:5" ht="24">
      <c r="A372" s="375">
        <v>2351</v>
      </c>
      <c r="B372" s="360"/>
      <c r="C372" s="367" t="s">
        <v>1430</v>
      </c>
      <c r="D372" s="359">
        <v>0</v>
      </c>
      <c r="E372" s="351">
        <v>0</v>
      </c>
    </row>
    <row r="373" spans="1:5" ht="24">
      <c r="A373" s="375">
        <v>2352</v>
      </c>
      <c r="B373" s="360"/>
      <c r="C373" s="367" t="s">
        <v>1431</v>
      </c>
      <c r="D373" s="359">
        <v>0</v>
      </c>
      <c r="E373" s="351">
        <v>0</v>
      </c>
    </row>
    <row r="374" spans="1:5" ht="24">
      <c r="A374" s="375">
        <v>2353</v>
      </c>
      <c r="B374" s="360"/>
      <c r="C374" s="369" t="s">
        <v>1432</v>
      </c>
      <c r="D374" s="359">
        <v>0</v>
      </c>
      <c r="E374" s="351">
        <v>0</v>
      </c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>
        <v>0</v>
      </c>
      <c r="E376" s="351">
        <v>0</v>
      </c>
    </row>
    <row r="377" spans="1:5" ht="24">
      <c r="A377" s="375">
        <v>2356</v>
      </c>
      <c r="B377" s="360"/>
      <c r="C377" s="367" t="s">
        <v>1435</v>
      </c>
      <c r="D377" s="359">
        <v>0</v>
      </c>
      <c r="E377" s="351">
        <v>0</v>
      </c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3701</v>
      </c>
      <c r="E378" s="356">
        <f>IF(E367&gt;0,IF((E367+E369-E375)&gt;0,E367+E369-E375,0),IF((E369-E368-E375)&gt;0,E369-E368-E375,0))</f>
        <v>48279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3701</v>
      </c>
      <c r="E380" s="356">
        <f>E381+E382</f>
        <v>48279</v>
      </c>
    </row>
    <row r="381" spans="1:5" ht="24">
      <c r="A381" s="375">
        <v>2360</v>
      </c>
      <c r="B381" s="360"/>
      <c r="C381" s="367" t="s">
        <v>1439</v>
      </c>
      <c r="D381" s="359">
        <v>2158</v>
      </c>
      <c r="E381" s="351">
        <v>30651</v>
      </c>
    </row>
    <row r="382" spans="1:5" ht="24">
      <c r="A382" s="375">
        <v>2361</v>
      </c>
      <c r="B382" s="360"/>
      <c r="C382" s="367" t="s">
        <v>1440</v>
      </c>
      <c r="D382" s="359">
        <v>1543</v>
      </c>
      <c r="E382" s="351">
        <v>17628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06">
      <selection activeCell="E105" sqref="E105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IOHB "Banjica"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Mihajla Avramovića 28, Beograd</v>
      </c>
      <c r="B9" s="275"/>
      <c r="C9" s="285"/>
      <c r="D9" s="518" t="str">
        <f>"Матични број:   "&amp;MatBroj</f>
        <v>Матични број:   07035900</v>
      </c>
      <c r="E9" s="285"/>
      <c r="F9" s="345"/>
      <c r="G9" s="277"/>
    </row>
    <row r="10" spans="1:7" s="278" customFormat="1" ht="15.75">
      <c r="A10" s="284" t="str">
        <f>"ПИБ:   "&amp;bip</f>
        <v>ПИБ:   100221390</v>
      </c>
      <c r="B10" s="275"/>
      <c r="C10" s="285"/>
      <c r="D10" s="519" t="str">
        <f>"Број подрачуна:  "&amp;BrojPodr</f>
        <v>Број подрачуна:  840-273661-56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195</v>
      </c>
      <c r="E21" s="301">
        <f>E22+E47</f>
        <v>1450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195</v>
      </c>
      <c r="E22" s="301">
        <f>E23+E30+E37+E40</f>
        <v>1450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195</v>
      </c>
      <c r="E23" s="301">
        <f>E24+E26+E28</f>
        <v>1450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>
        <v>0</v>
      </c>
      <c r="E25" s="306">
        <v>0</v>
      </c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>
        <v>0</v>
      </c>
      <c r="E27" s="306">
        <v>0</v>
      </c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195</v>
      </c>
      <c r="E28" s="301">
        <f>E29</f>
        <v>1450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>
        <v>195</v>
      </c>
      <c r="E29" s="306">
        <v>1450</v>
      </c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>
        <v>0</v>
      </c>
      <c r="E32" s="306">
        <v>0</v>
      </c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>
        <v>0</v>
      </c>
      <c r="E34" s="306">
        <v>0</v>
      </c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0</v>
      </c>
      <c r="E36" s="306">
        <v>0</v>
      </c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>
        <v>0</v>
      </c>
      <c r="E39" s="306">
        <v>0</v>
      </c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>
        <v>0</v>
      </c>
      <c r="E42" s="306">
        <v>0</v>
      </c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>
        <v>0</v>
      </c>
      <c r="E44" s="306">
        <v>0</v>
      </c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>
        <v>0</v>
      </c>
      <c r="E46" s="306">
        <v>0</v>
      </c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>
        <v>0</v>
      </c>
      <c r="E50" s="306">
        <v>0</v>
      </c>
    </row>
    <row r="51" spans="1:5" ht="12.75">
      <c r="A51" s="392">
        <v>3031</v>
      </c>
      <c r="B51" s="392">
        <v>911200</v>
      </c>
      <c r="C51" s="305" t="s">
        <v>21</v>
      </c>
      <c r="D51" s="306">
        <v>0</v>
      </c>
      <c r="E51" s="306">
        <v>0</v>
      </c>
    </row>
    <row r="52" spans="1:5" ht="24">
      <c r="A52" s="392">
        <v>3032</v>
      </c>
      <c r="B52" s="392">
        <v>911300</v>
      </c>
      <c r="C52" s="305" t="s">
        <v>22</v>
      </c>
      <c r="D52" s="306">
        <v>0</v>
      </c>
      <c r="E52" s="306">
        <v>0</v>
      </c>
    </row>
    <row r="53" spans="1:5" ht="12.75">
      <c r="A53" s="392">
        <v>3033</v>
      </c>
      <c r="B53" s="392">
        <v>911400</v>
      </c>
      <c r="C53" s="305" t="s">
        <v>23</v>
      </c>
      <c r="D53" s="306">
        <v>0</v>
      </c>
      <c r="E53" s="306">
        <v>0</v>
      </c>
    </row>
    <row r="54" spans="1:5" ht="12.75">
      <c r="A54" s="392">
        <v>3034</v>
      </c>
      <c r="B54" s="392">
        <v>911500</v>
      </c>
      <c r="C54" s="305" t="s">
        <v>1468</v>
      </c>
      <c r="D54" s="306">
        <v>0</v>
      </c>
      <c r="E54" s="306">
        <v>0</v>
      </c>
    </row>
    <row r="55" spans="1:5" ht="12.75">
      <c r="A55" s="392">
        <v>3035</v>
      </c>
      <c r="B55" s="392">
        <v>911600</v>
      </c>
      <c r="C55" s="305" t="s">
        <v>636</v>
      </c>
      <c r="D55" s="306">
        <v>0</v>
      </c>
      <c r="E55" s="306">
        <v>0</v>
      </c>
    </row>
    <row r="56" spans="1:5" ht="12.75">
      <c r="A56" s="392">
        <v>3036</v>
      </c>
      <c r="B56" s="392">
        <v>911700</v>
      </c>
      <c r="C56" s="305" t="s">
        <v>24</v>
      </c>
      <c r="D56" s="306">
        <v>0</v>
      </c>
      <c r="E56" s="306">
        <v>0</v>
      </c>
    </row>
    <row r="57" spans="1:5" ht="12.75">
      <c r="A57" s="392">
        <v>3037</v>
      </c>
      <c r="B57" s="392">
        <v>911800</v>
      </c>
      <c r="C57" s="305" t="s">
        <v>25</v>
      </c>
      <c r="D57" s="306">
        <v>0</v>
      </c>
      <c r="E57" s="306">
        <v>0</v>
      </c>
    </row>
    <row r="58" spans="1:5" ht="12.75">
      <c r="A58" s="392">
        <v>3038</v>
      </c>
      <c r="B58" s="392">
        <v>911900</v>
      </c>
      <c r="C58" s="305" t="s">
        <v>193</v>
      </c>
      <c r="D58" s="306">
        <v>0</v>
      </c>
      <c r="E58" s="306">
        <v>0</v>
      </c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>
        <v>0</v>
      </c>
      <c r="E60" s="306">
        <v>0</v>
      </c>
    </row>
    <row r="61" spans="1:5" ht="12.75">
      <c r="A61" s="392">
        <v>3041</v>
      </c>
      <c r="B61" s="392">
        <v>912200</v>
      </c>
      <c r="C61" s="305" t="s">
        <v>194</v>
      </c>
      <c r="D61" s="306">
        <v>0</v>
      </c>
      <c r="E61" s="306">
        <v>0</v>
      </c>
    </row>
    <row r="62" spans="1:5" ht="12.75">
      <c r="A62" s="392">
        <v>3042</v>
      </c>
      <c r="B62" s="392">
        <v>912300</v>
      </c>
      <c r="C62" s="305" t="s">
        <v>195</v>
      </c>
      <c r="D62" s="306">
        <v>0</v>
      </c>
      <c r="E62" s="306">
        <v>0</v>
      </c>
    </row>
    <row r="63" spans="1:5" ht="12.75">
      <c r="A63" s="392">
        <v>3043</v>
      </c>
      <c r="B63" s="392">
        <v>912400</v>
      </c>
      <c r="C63" s="305" t="s">
        <v>1471</v>
      </c>
      <c r="D63" s="306">
        <v>0</v>
      </c>
      <c r="E63" s="306">
        <v>0</v>
      </c>
    </row>
    <row r="64" spans="1:5" ht="12.75">
      <c r="A64" s="392">
        <v>3044</v>
      </c>
      <c r="B64" s="392">
        <v>912500</v>
      </c>
      <c r="C64" s="305" t="s">
        <v>663</v>
      </c>
      <c r="D64" s="306">
        <v>0</v>
      </c>
      <c r="E64" s="306">
        <v>0</v>
      </c>
    </row>
    <row r="65" spans="1:5" ht="12.75">
      <c r="A65" s="392">
        <v>3045</v>
      </c>
      <c r="B65" s="392">
        <v>912600</v>
      </c>
      <c r="C65" s="305" t="s">
        <v>664</v>
      </c>
      <c r="D65" s="306">
        <v>0</v>
      </c>
      <c r="E65" s="306">
        <v>0</v>
      </c>
    </row>
    <row r="66" spans="1:5" ht="12.75">
      <c r="A66" s="392">
        <v>3046</v>
      </c>
      <c r="B66" s="392">
        <v>912900</v>
      </c>
      <c r="C66" s="305" t="s">
        <v>665</v>
      </c>
      <c r="D66" s="306">
        <v>0</v>
      </c>
      <c r="E66" s="306">
        <v>0</v>
      </c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>
        <v>0</v>
      </c>
      <c r="E69" s="306">
        <v>0</v>
      </c>
    </row>
    <row r="70" spans="1:5" ht="12.75">
      <c r="A70" s="392">
        <v>3050</v>
      </c>
      <c r="B70" s="392">
        <v>921200</v>
      </c>
      <c r="C70" s="305" t="s">
        <v>667</v>
      </c>
      <c r="D70" s="306">
        <v>0</v>
      </c>
      <c r="E70" s="306">
        <v>0</v>
      </c>
    </row>
    <row r="71" spans="1:5" ht="24">
      <c r="A71" s="392">
        <v>3051</v>
      </c>
      <c r="B71" s="392">
        <v>921300</v>
      </c>
      <c r="C71" s="305" t="s">
        <v>668</v>
      </c>
      <c r="D71" s="306">
        <v>0</v>
      </c>
      <c r="E71" s="306">
        <v>0</v>
      </c>
    </row>
    <row r="72" spans="1:5" ht="24">
      <c r="A72" s="392">
        <v>3052</v>
      </c>
      <c r="B72" s="392">
        <v>921400</v>
      </c>
      <c r="C72" s="305" t="s">
        <v>1474</v>
      </c>
      <c r="D72" s="306">
        <v>0</v>
      </c>
      <c r="E72" s="306">
        <v>0</v>
      </c>
    </row>
    <row r="73" spans="1:5" ht="24">
      <c r="A73" s="392">
        <v>3053</v>
      </c>
      <c r="B73" s="392">
        <v>921500</v>
      </c>
      <c r="C73" s="305" t="s">
        <v>378</v>
      </c>
      <c r="D73" s="306">
        <v>0</v>
      </c>
      <c r="E73" s="306">
        <v>0</v>
      </c>
    </row>
    <row r="74" spans="1:5" ht="24">
      <c r="A74" s="392">
        <v>3054</v>
      </c>
      <c r="B74" s="392">
        <v>921600</v>
      </c>
      <c r="C74" s="305" t="s">
        <v>26</v>
      </c>
      <c r="D74" s="306">
        <v>0</v>
      </c>
      <c r="E74" s="306">
        <v>0</v>
      </c>
    </row>
    <row r="75" spans="1:5" ht="24">
      <c r="A75" s="392">
        <v>3055</v>
      </c>
      <c r="B75" s="392">
        <v>921700</v>
      </c>
      <c r="C75" s="305" t="s">
        <v>326</v>
      </c>
      <c r="D75" s="306">
        <v>0</v>
      </c>
      <c r="E75" s="306">
        <v>0</v>
      </c>
    </row>
    <row r="76" spans="1:5" ht="24">
      <c r="A76" s="392">
        <v>3056</v>
      </c>
      <c r="B76" s="392">
        <v>921800</v>
      </c>
      <c r="C76" s="305" t="s">
        <v>327</v>
      </c>
      <c r="D76" s="306">
        <v>0</v>
      </c>
      <c r="E76" s="306">
        <v>0</v>
      </c>
    </row>
    <row r="77" spans="1:5" ht="12.75">
      <c r="A77" s="392">
        <v>3057</v>
      </c>
      <c r="B77" s="392">
        <v>921900</v>
      </c>
      <c r="C77" s="305" t="s">
        <v>42</v>
      </c>
      <c r="D77" s="306">
        <v>0</v>
      </c>
      <c r="E77" s="306">
        <v>0</v>
      </c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>
        <v>0</v>
      </c>
      <c r="E79" s="306">
        <v>0</v>
      </c>
    </row>
    <row r="80" spans="1:5" ht="12.75">
      <c r="A80" s="392">
        <v>3060</v>
      </c>
      <c r="B80" s="392">
        <v>922200</v>
      </c>
      <c r="C80" s="305" t="s">
        <v>44</v>
      </c>
      <c r="D80" s="306">
        <v>0</v>
      </c>
      <c r="E80" s="306">
        <v>0</v>
      </c>
    </row>
    <row r="81" spans="1:5" ht="24">
      <c r="A81" s="392">
        <v>3061</v>
      </c>
      <c r="B81" s="392">
        <v>922300</v>
      </c>
      <c r="C81" s="305" t="s">
        <v>101</v>
      </c>
      <c r="D81" s="306">
        <v>0</v>
      </c>
      <c r="E81" s="306">
        <v>0</v>
      </c>
    </row>
    <row r="82" spans="1:5" ht="24">
      <c r="A82" s="392">
        <v>3062</v>
      </c>
      <c r="B82" s="392">
        <v>922400</v>
      </c>
      <c r="C82" s="305" t="s">
        <v>102</v>
      </c>
      <c r="D82" s="306">
        <v>0</v>
      </c>
      <c r="E82" s="306">
        <v>0</v>
      </c>
    </row>
    <row r="83" spans="1:5" ht="24">
      <c r="A83" s="392">
        <v>3063</v>
      </c>
      <c r="B83" s="392">
        <v>922500</v>
      </c>
      <c r="C83" s="305" t="s">
        <v>199</v>
      </c>
      <c r="D83" s="306">
        <v>0</v>
      </c>
      <c r="E83" s="306">
        <v>0</v>
      </c>
    </row>
    <row r="84" spans="1:5" ht="24">
      <c r="A84" s="392">
        <v>3064</v>
      </c>
      <c r="B84" s="392">
        <v>922600</v>
      </c>
      <c r="C84" s="305" t="s">
        <v>651</v>
      </c>
      <c r="D84" s="306">
        <v>0</v>
      </c>
      <c r="E84" s="306">
        <v>0</v>
      </c>
    </row>
    <row r="85" spans="1:5" ht="12.75">
      <c r="A85" s="392">
        <v>3065</v>
      </c>
      <c r="B85" s="392">
        <v>922700</v>
      </c>
      <c r="C85" s="305" t="s">
        <v>652</v>
      </c>
      <c r="D85" s="306">
        <v>0</v>
      </c>
      <c r="E85" s="306">
        <v>0</v>
      </c>
    </row>
    <row r="86" spans="1:5" ht="12.75">
      <c r="A86" s="392">
        <v>3066</v>
      </c>
      <c r="B86" s="392">
        <v>922800</v>
      </c>
      <c r="C86" s="305" t="s">
        <v>379</v>
      </c>
      <c r="D86" s="306">
        <v>0</v>
      </c>
      <c r="E86" s="306">
        <v>0</v>
      </c>
    </row>
    <row r="87" spans="1:5" ht="12.75">
      <c r="A87" s="393">
        <v>3067</v>
      </c>
      <c r="B87" s="319"/>
      <c r="C87" s="300" t="s">
        <v>1476</v>
      </c>
      <c r="D87" s="301">
        <f>D88+D134</f>
        <v>21378</v>
      </c>
      <c r="E87" s="301">
        <f>E88+E134</f>
        <v>70995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21378</v>
      </c>
      <c r="E88" s="301">
        <f>E89+E111+E120+E123+E131</f>
        <v>70995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21378</v>
      </c>
      <c r="E89" s="301">
        <f>E90+E95+E105+E107+E109</f>
        <v>70995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7000</v>
      </c>
      <c r="E90" s="301">
        <f>SUM(E91:E94)</f>
        <v>5173</v>
      </c>
    </row>
    <row r="91" spans="1:5" ht="12.75">
      <c r="A91" s="392">
        <v>3071</v>
      </c>
      <c r="B91" s="392">
        <v>511100</v>
      </c>
      <c r="C91" s="305" t="s">
        <v>571</v>
      </c>
      <c r="D91" s="306">
        <v>0</v>
      </c>
      <c r="E91" s="306">
        <v>0</v>
      </c>
    </row>
    <row r="92" spans="1:5" ht="12.75">
      <c r="A92" s="392">
        <v>3072</v>
      </c>
      <c r="B92" s="392">
        <v>511200</v>
      </c>
      <c r="C92" s="305" t="s">
        <v>572</v>
      </c>
      <c r="D92" s="306">
        <v>0</v>
      </c>
      <c r="E92" s="306">
        <v>0</v>
      </c>
    </row>
    <row r="93" spans="1:5" ht="12.75">
      <c r="A93" s="392">
        <v>3073</v>
      </c>
      <c r="B93" s="392">
        <v>511300</v>
      </c>
      <c r="C93" s="305" t="s">
        <v>573</v>
      </c>
      <c r="D93" s="306">
        <v>7000</v>
      </c>
      <c r="E93" s="306">
        <v>5173</v>
      </c>
    </row>
    <row r="94" spans="1:5" ht="12.75">
      <c r="A94" s="392">
        <v>3074</v>
      </c>
      <c r="B94" s="392">
        <v>511400</v>
      </c>
      <c r="C94" s="305" t="s">
        <v>574</v>
      </c>
      <c r="D94" s="306">
        <v>0</v>
      </c>
      <c r="E94" s="306">
        <v>0</v>
      </c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14378</v>
      </c>
      <c r="E95" s="301">
        <f>SUM(E96:E104)</f>
        <v>65822</v>
      </c>
    </row>
    <row r="96" spans="1:5" ht="12.75">
      <c r="A96" s="392">
        <v>3076</v>
      </c>
      <c r="B96" s="392">
        <v>512100</v>
      </c>
      <c r="C96" s="305" t="s">
        <v>575</v>
      </c>
      <c r="D96" s="306">
        <v>0</v>
      </c>
      <c r="E96" s="306">
        <v>0</v>
      </c>
    </row>
    <row r="97" spans="1:5" ht="12.75">
      <c r="A97" s="392">
        <v>3077</v>
      </c>
      <c r="B97" s="392">
        <v>512200</v>
      </c>
      <c r="C97" s="305" t="s">
        <v>183</v>
      </c>
      <c r="D97" s="306">
        <v>700</v>
      </c>
      <c r="E97" s="306">
        <v>4032</v>
      </c>
    </row>
    <row r="98" spans="1:5" ht="12.75">
      <c r="A98" s="392">
        <v>3078</v>
      </c>
      <c r="B98" s="392">
        <v>512300</v>
      </c>
      <c r="C98" s="305" t="s">
        <v>184</v>
      </c>
      <c r="D98" s="306">
        <v>0</v>
      </c>
      <c r="E98" s="306">
        <v>0</v>
      </c>
    </row>
    <row r="99" spans="1:5" ht="12.75">
      <c r="A99" s="392">
        <v>3079</v>
      </c>
      <c r="B99" s="392">
        <v>512400</v>
      </c>
      <c r="C99" s="305" t="s">
        <v>346</v>
      </c>
      <c r="D99" s="306">
        <v>0</v>
      </c>
      <c r="E99" s="306">
        <v>0</v>
      </c>
    </row>
    <row r="100" spans="1:5" ht="12.75">
      <c r="A100" s="392">
        <v>3080</v>
      </c>
      <c r="B100" s="392">
        <v>512500</v>
      </c>
      <c r="C100" s="305" t="s">
        <v>185</v>
      </c>
      <c r="D100" s="306">
        <v>13678</v>
      </c>
      <c r="E100" s="306">
        <v>60936</v>
      </c>
    </row>
    <row r="101" spans="1:5" ht="12.75">
      <c r="A101" s="392">
        <v>3081</v>
      </c>
      <c r="B101" s="392">
        <v>512600</v>
      </c>
      <c r="C101" s="305" t="s">
        <v>754</v>
      </c>
      <c r="D101" s="306">
        <v>0</v>
      </c>
      <c r="E101" s="306">
        <v>0</v>
      </c>
    </row>
    <row r="102" spans="1:5" ht="12.75">
      <c r="A102" s="392">
        <v>3082</v>
      </c>
      <c r="B102" s="392">
        <v>512700</v>
      </c>
      <c r="C102" s="305" t="s">
        <v>103</v>
      </c>
      <c r="D102" s="306">
        <v>0</v>
      </c>
      <c r="E102" s="306">
        <v>0</v>
      </c>
    </row>
    <row r="103" spans="1:5" ht="12.75">
      <c r="A103" s="392">
        <v>3083</v>
      </c>
      <c r="B103" s="392">
        <v>512800</v>
      </c>
      <c r="C103" s="305" t="s">
        <v>104</v>
      </c>
      <c r="D103" s="306">
        <v>0</v>
      </c>
      <c r="E103" s="306">
        <v>0</v>
      </c>
    </row>
    <row r="104" spans="1:5" ht="24">
      <c r="A104" s="392">
        <v>3084</v>
      </c>
      <c r="B104" s="392">
        <v>512900</v>
      </c>
      <c r="C104" s="305" t="s">
        <v>576</v>
      </c>
      <c r="D104" s="306">
        <v>0</v>
      </c>
      <c r="E104" s="306">
        <v>854</v>
      </c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>
        <v>0</v>
      </c>
      <c r="E106" s="306">
        <v>0</v>
      </c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>
        <v>0</v>
      </c>
      <c r="E108" s="306">
        <v>0</v>
      </c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>
        <v>0</v>
      </c>
      <c r="E110" s="306">
        <v>0</v>
      </c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>
        <v>0</v>
      </c>
      <c r="E113" s="306">
        <v>0</v>
      </c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>
        <v>0</v>
      </c>
      <c r="E115" s="306">
        <v>0</v>
      </c>
    </row>
    <row r="116" spans="1:5" ht="12.75">
      <c r="A116" s="392">
        <v>3096</v>
      </c>
      <c r="B116" s="392">
        <v>522200</v>
      </c>
      <c r="C116" s="305" t="s">
        <v>328</v>
      </c>
      <c r="D116" s="306">
        <v>0</v>
      </c>
      <c r="E116" s="306">
        <v>0</v>
      </c>
    </row>
    <row r="117" spans="1:5" ht="12.75">
      <c r="A117" s="400">
        <v>3097</v>
      </c>
      <c r="B117" s="392">
        <v>522300</v>
      </c>
      <c r="C117" s="305" t="s">
        <v>329</v>
      </c>
      <c r="D117" s="306">
        <v>0</v>
      </c>
      <c r="E117" s="306">
        <v>0</v>
      </c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0</v>
      </c>
      <c r="E119" s="306">
        <v>0</v>
      </c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>
        <v>0</v>
      </c>
      <c r="E125" s="306">
        <v>0</v>
      </c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>
        <v>0</v>
      </c>
      <c r="E127" s="306">
        <v>0</v>
      </c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>
        <v>0</v>
      </c>
      <c r="E129" s="306">
        <v>0</v>
      </c>
    </row>
    <row r="130" spans="1:5" ht="12.75">
      <c r="A130" s="392">
        <v>3110</v>
      </c>
      <c r="B130" s="394">
        <v>543200</v>
      </c>
      <c r="C130" s="395" t="s">
        <v>333</v>
      </c>
      <c r="D130" s="306">
        <v>0</v>
      </c>
      <c r="E130" s="306">
        <v>0</v>
      </c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>
        <v>0</v>
      </c>
      <c r="E133" s="306">
        <v>0</v>
      </c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>
        <v>0</v>
      </c>
      <c r="E137" s="306">
        <v>0</v>
      </c>
    </row>
    <row r="138" spans="1:5" ht="12.75">
      <c r="A138" s="392">
        <v>3118</v>
      </c>
      <c r="B138" s="392">
        <v>611200</v>
      </c>
      <c r="C138" s="305" t="s">
        <v>345</v>
      </c>
      <c r="D138" s="306">
        <v>0</v>
      </c>
      <c r="E138" s="306">
        <v>0</v>
      </c>
    </row>
    <row r="139" spans="1:5" ht="24">
      <c r="A139" s="400">
        <v>3119</v>
      </c>
      <c r="B139" s="392">
        <v>611300</v>
      </c>
      <c r="C139" s="305" t="s">
        <v>490</v>
      </c>
      <c r="D139" s="306">
        <v>0</v>
      </c>
      <c r="E139" s="306">
        <v>0</v>
      </c>
    </row>
    <row r="140" spans="1:5" ht="12.75">
      <c r="A140" s="392">
        <v>3120</v>
      </c>
      <c r="B140" s="392">
        <v>611400</v>
      </c>
      <c r="C140" s="305" t="s">
        <v>491</v>
      </c>
      <c r="D140" s="306">
        <v>0</v>
      </c>
      <c r="E140" s="306">
        <v>0</v>
      </c>
    </row>
    <row r="141" spans="1:5" ht="12.75">
      <c r="A141" s="400">
        <v>3121</v>
      </c>
      <c r="B141" s="392">
        <v>611500</v>
      </c>
      <c r="C141" s="305" t="s">
        <v>492</v>
      </c>
      <c r="D141" s="306">
        <v>0</v>
      </c>
      <c r="E141" s="306">
        <v>0</v>
      </c>
    </row>
    <row r="142" spans="1:5" ht="12.75">
      <c r="A142" s="392">
        <v>3122</v>
      </c>
      <c r="B142" s="392">
        <v>611600</v>
      </c>
      <c r="C142" s="305" t="s">
        <v>493</v>
      </c>
      <c r="D142" s="306">
        <v>0</v>
      </c>
      <c r="E142" s="306">
        <v>0</v>
      </c>
    </row>
    <row r="143" spans="1:5" ht="12.75">
      <c r="A143" s="400">
        <v>3123</v>
      </c>
      <c r="B143" s="392">
        <v>611700</v>
      </c>
      <c r="C143" s="305" t="s">
        <v>1499</v>
      </c>
      <c r="D143" s="306">
        <v>0</v>
      </c>
      <c r="E143" s="306">
        <v>0</v>
      </c>
    </row>
    <row r="144" spans="1:5" ht="12.75">
      <c r="A144" s="392">
        <v>3124</v>
      </c>
      <c r="B144" s="392">
        <v>611800</v>
      </c>
      <c r="C144" s="305" t="s">
        <v>494</v>
      </c>
      <c r="D144" s="306">
        <v>0</v>
      </c>
      <c r="E144" s="306">
        <v>0</v>
      </c>
    </row>
    <row r="145" spans="1:5" ht="12.75">
      <c r="A145" s="400">
        <v>3125</v>
      </c>
      <c r="B145" s="392">
        <v>611900</v>
      </c>
      <c r="C145" s="305" t="s">
        <v>193</v>
      </c>
      <c r="D145" s="306">
        <v>0</v>
      </c>
      <c r="E145" s="306">
        <v>0</v>
      </c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>
        <v>0</v>
      </c>
      <c r="E147" s="306">
        <v>0</v>
      </c>
    </row>
    <row r="148" spans="1:5" ht="12.75">
      <c r="A148" s="392">
        <v>3128</v>
      </c>
      <c r="B148" s="392">
        <v>612200</v>
      </c>
      <c r="C148" s="305" t="s">
        <v>495</v>
      </c>
      <c r="D148" s="306">
        <v>0</v>
      </c>
      <c r="E148" s="306">
        <v>0</v>
      </c>
    </row>
    <row r="149" spans="1:5" ht="12.75">
      <c r="A149" s="400">
        <v>3129</v>
      </c>
      <c r="B149" s="392">
        <v>612300</v>
      </c>
      <c r="C149" s="305" t="s">
        <v>105</v>
      </c>
      <c r="D149" s="306">
        <v>0</v>
      </c>
      <c r="E149" s="306">
        <v>0</v>
      </c>
    </row>
    <row r="150" spans="1:5" ht="12.75">
      <c r="A150" s="392">
        <v>3130</v>
      </c>
      <c r="B150" s="392">
        <v>612400</v>
      </c>
      <c r="C150" s="305" t="s">
        <v>1501</v>
      </c>
      <c r="D150" s="306">
        <v>0</v>
      </c>
      <c r="E150" s="306">
        <v>0</v>
      </c>
    </row>
    <row r="151" spans="1:5" ht="12.75">
      <c r="A151" s="400">
        <v>3131</v>
      </c>
      <c r="B151" s="392">
        <v>612500</v>
      </c>
      <c r="C151" s="305" t="s">
        <v>1502</v>
      </c>
      <c r="D151" s="306">
        <v>0</v>
      </c>
      <c r="E151" s="306">
        <v>0</v>
      </c>
    </row>
    <row r="152" spans="1:5" ht="12.75">
      <c r="A152" s="392">
        <v>3132</v>
      </c>
      <c r="B152" s="392">
        <v>612600</v>
      </c>
      <c r="C152" s="305" t="s">
        <v>106</v>
      </c>
      <c r="D152" s="306">
        <v>0</v>
      </c>
      <c r="E152" s="306">
        <v>0</v>
      </c>
    </row>
    <row r="153" spans="1:5" ht="12.75">
      <c r="A153" s="400">
        <v>3133</v>
      </c>
      <c r="B153" s="392">
        <v>612900</v>
      </c>
      <c r="C153" s="305" t="s">
        <v>665</v>
      </c>
      <c r="D153" s="306">
        <v>0</v>
      </c>
      <c r="E153" s="306">
        <v>0</v>
      </c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>
        <v>0</v>
      </c>
      <c r="E155" s="306">
        <v>0</v>
      </c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>
        <v>0</v>
      </c>
      <c r="E157" s="306">
        <v>0</v>
      </c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>
        <v>0</v>
      </c>
      <c r="E159" s="403">
        <v>0</v>
      </c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>
        <v>0</v>
      </c>
      <c r="E162" s="306">
        <v>0</v>
      </c>
    </row>
    <row r="163" spans="1:5" ht="12.75">
      <c r="A163" s="400">
        <v>3143</v>
      </c>
      <c r="B163" s="392">
        <v>621200</v>
      </c>
      <c r="C163" s="305" t="s">
        <v>335</v>
      </c>
      <c r="D163" s="306">
        <v>0</v>
      </c>
      <c r="E163" s="306">
        <v>0</v>
      </c>
    </row>
    <row r="164" spans="1:5" ht="12.75">
      <c r="A164" s="404">
        <v>3144</v>
      </c>
      <c r="B164" s="392">
        <v>621300</v>
      </c>
      <c r="C164" s="305" t="s">
        <v>487</v>
      </c>
      <c r="D164" s="306">
        <v>0</v>
      </c>
      <c r="E164" s="306">
        <v>0</v>
      </c>
    </row>
    <row r="165" spans="1:5" ht="12.75">
      <c r="A165" s="400">
        <v>3145</v>
      </c>
      <c r="B165" s="392">
        <v>621400</v>
      </c>
      <c r="C165" s="305" t="s">
        <v>150</v>
      </c>
      <c r="D165" s="306">
        <v>0</v>
      </c>
      <c r="E165" s="306">
        <v>0</v>
      </c>
    </row>
    <row r="166" spans="1:5" ht="12.75">
      <c r="A166" s="404">
        <v>3146</v>
      </c>
      <c r="B166" s="392">
        <v>621500</v>
      </c>
      <c r="C166" s="305" t="s">
        <v>109</v>
      </c>
      <c r="D166" s="306">
        <v>0</v>
      </c>
      <c r="E166" s="306">
        <v>0</v>
      </c>
    </row>
    <row r="167" spans="1:5" ht="12.75">
      <c r="A167" s="400">
        <v>3147</v>
      </c>
      <c r="B167" s="392">
        <v>621600</v>
      </c>
      <c r="C167" s="305" t="s">
        <v>488</v>
      </c>
      <c r="D167" s="306">
        <v>0</v>
      </c>
      <c r="E167" s="306">
        <v>0</v>
      </c>
    </row>
    <row r="168" spans="1:5" ht="12.75">
      <c r="A168" s="404">
        <v>3148</v>
      </c>
      <c r="B168" s="392">
        <v>621700</v>
      </c>
      <c r="C168" s="305" t="s">
        <v>348</v>
      </c>
      <c r="D168" s="306">
        <v>0</v>
      </c>
      <c r="E168" s="306">
        <v>0</v>
      </c>
    </row>
    <row r="169" spans="1:5" ht="12.75">
      <c r="A169" s="400">
        <v>3149</v>
      </c>
      <c r="B169" s="392">
        <v>621800</v>
      </c>
      <c r="C169" s="305" t="s">
        <v>489</v>
      </c>
      <c r="D169" s="306">
        <v>0</v>
      </c>
      <c r="E169" s="306">
        <v>0</v>
      </c>
    </row>
    <row r="170" spans="1:5" ht="12.75">
      <c r="A170" s="404">
        <v>3150</v>
      </c>
      <c r="B170" s="392">
        <v>621900</v>
      </c>
      <c r="C170" s="305" t="s">
        <v>349</v>
      </c>
      <c r="D170" s="306">
        <v>0</v>
      </c>
      <c r="E170" s="306">
        <v>0</v>
      </c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>
        <v>0</v>
      </c>
      <c r="E172" s="306">
        <v>0</v>
      </c>
    </row>
    <row r="173" spans="1:5" ht="12.75">
      <c r="A173" s="400">
        <v>3153</v>
      </c>
      <c r="B173" s="392">
        <v>622200</v>
      </c>
      <c r="C173" s="305" t="s">
        <v>644</v>
      </c>
      <c r="D173" s="306">
        <v>0</v>
      </c>
      <c r="E173" s="306">
        <v>0</v>
      </c>
    </row>
    <row r="174" spans="1:5" ht="12.75">
      <c r="A174" s="404">
        <v>3154</v>
      </c>
      <c r="B174" s="392">
        <v>622300</v>
      </c>
      <c r="C174" s="305" t="s">
        <v>645</v>
      </c>
      <c r="D174" s="306">
        <v>0</v>
      </c>
      <c r="E174" s="306">
        <v>0</v>
      </c>
    </row>
    <row r="175" spans="1:5" ht="12.75">
      <c r="A175" s="400">
        <v>3155</v>
      </c>
      <c r="B175" s="392">
        <v>622400</v>
      </c>
      <c r="C175" s="305" t="s">
        <v>646</v>
      </c>
      <c r="D175" s="306">
        <v>0</v>
      </c>
      <c r="E175" s="306">
        <v>0</v>
      </c>
    </row>
    <row r="176" spans="1:5" ht="12.75">
      <c r="A176" s="404">
        <v>3156</v>
      </c>
      <c r="B176" s="392">
        <v>622500</v>
      </c>
      <c r="C176" s="305" t="s">
        <v>647</v>
      </c>
      <c r="D176" s="306">
        <v>0</v>
      </c>
      <c r="E176" s="306">
        <v>0</v>
      </c>
    </row>
    <row r="177" spans="1:5" ht="12.75">
      <c r="A177" s="400">
        <v>3157</v>
      </c>
      <c r="B177" s="392">
        <v>622600</v>
      </c>
      <c r="C177" s="305" t="s">
        <v>352</v>
      </c>
      <c r="D177" s="306">
        <v>0</v>
      </c>
      <c r="E177" s="306">
        <v>0</v>
      </c>
    </row>
    <row r="178" spans="1:5" ht="12.75">
      <c r="A178" s="404">
        <v>3158</v>
      </c>
      <c r="B178" s="394">
        <v>622700</v>
      </c>
      <c r="C178" s="395" t="s">
        <v>351</v>
      </c>
      <c r="D178" s="306">
        <v>0</v>
      </c>
      <c r="E178" s="306">
        <v>0</v>
      </c>
    </row>
    <row r="179" spans="1:5" ht="12.75">
      <c r="A179" s="400">
        <v>3159</v>
      </c>
      <c r="B179" s="372">
        <v>622800</v>
      </c>
      <c r="C179" s="367" t="s">
        <v>151</v>
      </c>
      <c r="D179" s="398">
        <v>0</v>
      </c>
      <c r="E179" s="306">
        <v>0</v>
      </c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>
        <v>0</v>
      </c>
      <c r="E181" s="306">
        <v>0</v>
      </c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21183</v>
      </c>
      <c r="E183" s="301">
        <f>IF(E87-E21&gt;0,E87-E21,0)</f>
        <v>69545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1">
      <selection activeCell="D25" sqref="D2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IOHB "Banjica"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Mihajla Avramovića 28, Beograd</v>
      </c>
      <c r="B9" s="275"/>
      <c r="C9" s="285"/>
      <c r="D9" s="518" t="str">
        <f>"Матични број:   "&amp;MatBroj</f>
        <v>Матични број:   07035900</v>
      </c>
      <c r="E9" s="285"/>
      <c r="F9" s="345"/>
      <c r="G9" s="277"/>
    </row>
    <row r="10" spans="1:7" s="278" customFormat="1" ht="15.75">
      <c r="A10" s="284" t="str">
        <f>"ПИБ:   "&amp;bip</f>
        <v>ПИБ:   100221390</v>
      </c>
      <c r="B10" s="275"/>
      <c r="C10" s="285"/>
      <c r="D10" s="519" t="str">
        <f>"Број подрачуна:  "&amp;BrojPodr</f>
        <v>Број подрачуна:  840-273661-56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1675718</v>
      </c>
      <c r="E21" s="350">
        <f>E22+E126+E151</f>
        <v>1943401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1675523</v>
      </c>
      <c r="E22" s="350">
        <f>E23+E67+E77+E89+E114+E119+E123</f>
        <v>1941951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>
        <v>0</v>
      </c>
      <c r="E25" s="351">
        <v>0</v>
      </c>
    </row>
    <row r="26" spans="1:5" ht="24">
      <c r="A26" s="303">
        <v>4006</v>
      </c>
      <c r="B26" s="303">
        <v>711200</v>
      </c>
      <c r="C26" s="318" t="s">
        <v>443</v>
      </c>
      <c r="D26" s="351">
        <v>0</v>
      </c>
      <c r="E26" s="351">
        <v>0</v>
      </c>
    </row>
    <row r="27" spans="1:5" ht="24">
      <c r="A27" s="303">
        <v>4007</v>
      </c>
      <c r="B27" s="303">
        <v>711300</v>
      </c>
      <c r="C27" s="318" t="s">
        <v>650</v>
      </c>
      <c r="D27" s="351">
        <v>0</v>
      </c>
      <c r="E27" s="351">
        <v>0</v>
      </c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>
        <v>0</v>
      </c>
      <c r="E29" s="351">
        <v>0</v>
      </c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>
        <v>0</v>
      </c>
      <c r="E31" s="351">
        <v>0</v>
      </c>
    </row>
    <row r="32" spans="1:5" ht="15" customHeight="1">
      <c r="A32" s="303">
        <v>4012</v>
      </c>
      <c r="B32" s="303">
        <v>713200</v>
      </c>
      <c r="C32" s="318" t="s">
        <v>660</v>
      </c>
      <c r="D32" s="351">
        <v>0</v>
      </c>
      <c r="E32" s="351">
        <v>0</v>
      </c>
    </row>
    <row r="33" spans="1:5" ht="15" customHeight="1">
      <c r="A33" s="303">
        <v>4013</v>
      </c>
      <c r="B33" s="303">
        <v>713300</v>
      </c>
      <c r="C33" s="318" t="s">
        <v>661</v>
      </c>
      <c r="D33" s="351">
        <v>0</v>
      </c>
      <c r="E33" s="351">
        <v>0</v>
      </c>
    </row>
    <row r="34" spans="1:5" ht="15" customHeight="1">
      <c r="A34" s="303">
        <v>4014</v>
      </c>
      <c r="B34" s="303">
        <v>713400</v>
      </c>
      <c r="C34" s="318" t="s">
        <v>662</v>
      </c>
      <c r="D34" s="351">
        <v>0</v>
      </c>
      <c r="E34" s="351">
        <v>0</v>
      </c>
    </row>
    <row r="35" spans="1:5" ht="15" customHeight="1">
      <c r="A35" s="303">
        <v>4015</v>
      </c>
      <c r="B35" s="303">
        <v>713500</v>
      </c>
      <c r="C35" s="318" t="s">
        <v>444</v>
      </c>
      <c r="D35" s="351">
        <v>0</v>
      </c>
      <c r="E35" s="351">
        <v>0</v>
      </c>
    </row>
    <row r="36" spans="1:5" ht="15" customHeight="1">
      <c r="A36" s="303">
        <v>4016</v>
      </c>
      <c r="B36" s="303">
        <v>713600</v>
      </c>
      <c r="C36" s="318" t="s">
        <v>445</v>
      </c>
      <c r="D36" s="351">
        <v>0</v>
      </c>
      <c r="E36" s="351">
        <v>0</v>
      </c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>
        <v>0</v>
      </c>
      <c r="E38" s="351">
        <v>0</v>
      </c>
    </row>
    <row r="39" spans="1:5" ht="15" customHeight="1">
      <c r="A39" s="303">
        <v>4019</v>
      </c>
      <c r="B39" s="303">
        <v>714300</v>
      </c>
      <c r="C39" s="318" t="s">
        <v>499</v>
      </c>
      <c r="D39" s="351">
        <v>0</v>
      </c>
      <c r="E39" s="351">
        <v>0</v>
      </c>
    </row>
    <row r="40" spans="1:5" ht="15" customHeight="1">
      <c r="A40" s="303">
        <v>4020</v>
      </c>
      <c r="B40" s="303">
        <v>714400</v>
      </c>
      <c r="C40" s="318" t="s">
        <v>500</v>
      </c>
      <c r="D40" s="351">
        <v>0</v>
      </c>
      <c r="E40" s="351">
        <v>0</v>
      </c>
    </row>
    <row r="41" spans="1:5" ht="24">
      <c r="A41" s="303">
        <v>4021</v>
      </c>
      <c r="B41" s="303">
        <v>714500</v>
      </c>
      <c r="C41" s="318" t="s">
        <v>192</v>
      </c>
      <c r="D41" s="351">
        <v>0</v>
      </c>
      <c r="E41" s="351">
        <v>0</v>
      </c>
    </row>
    <row r="42" spans="1:5" ht="15" customHeight="1">
      <c r="A42" s="303">
        <v>4022</v>
      </c>
      <c r="B42" s="303">
        <v>714600</v>
      </c>
      <c r="C42" s="318" t="s">
        <v>501</v>
      </c>
      <c r="D42" s="351">
        <v>0</v>
      </c>
      <c r="E42" s="351">
        <v>0</v>
      </c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>
        <v>0</v>
      </c>
      <c r="E44" s="351">
        <v>0</v>
      </c>
    </row>
    <row r="45" spans="1:5" ht="15" customHeight="1">
      <c r="A45" s="303">
        <v>4025</v>
      </c>
      <c r="B45" s="303">
        <v>715200</v>
      </c>
      <c r="C45" s="318" t="s">
        <v>503</v>
      </c>
      <c r="D45" s="351">
        <v>0</v>
      </c>
      <c r="E45" s="351">
        <v>0</v>
      </c>
    </row>
    <row r="46" spans="1:5" ht="15" customHeight="1">
      <c r="A46" s="303">
        <v>4026</v>
      </c>
      <c r="B46" s="303">
        <v>715300</v>
      </c>
      <c r="C46" s="318" t="s">
        <v>504</v>
      </c>
      <c r="D46" s="351">
        <v>0</v>
      </c>
      <c r="E46" s="351">
        <v>0</v>
      </c>
    </row>
    <row r="47" spans="1:5" ht="24">
      <c r="A47" s="303">
        <v>4027</v>
      </c>
      <c r="B47" s="303">
        <v>715400</v>
      </c>
      <c r="C47" s="318" t="s">
        <v>505</v>
      </c>
      <c r="D47" s="351">
        <v>0</v>
      </c>
      <c r="E47" s="351">
        <v>0</v>
      </c>
    </row>
    <row r="48" spans="1:5" ht="15" customHeight="1">
      <c r="A48" s="303">
        <v>4028</v>
      </c>
      <c r="B48" s="303">
        <v>715500</v>
      </c>
      <c r="C48" s="318" t="s">
        <v>506</v>
      </c>
      <c r="D48" s="351">
        <v>0</v>
      </c>
      <c r="E48" s="351">
        <v>0</v>
      </c>
    </row>
    <row r="49" spans="1:5" ht="15" customHeight="1">
      <c r="A49" s="303">
        <v>4029</v>
      </c>
      <c r="B49" s="303">
        <v>715600</v>
      </c>
      <c r="C49" s="318" t="s">
        <v>507</v>
      </c>
      <c r="D49" s="351">
        <v>0</v>
      </c>
      <c r="E49" s="351">
        <v>0</v>
      </c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>
        <v>0</v>
      </c>
      <c r="E51" s="351">
        <v>0</v>
      </c>
    </row>
    <row r="52" spans="1:5" ht="24">
      <c r="A52" s="303">
        <v>4032</v>
      </c>
      <c r="B52" s="373">
        <v>716200</v>
      </c>
      <c r="C52" s="374" t="s">
        <v>372</v>
      </c>
      <c r="D52" s="351">
        <v>0</v>
      </c>
      <c r="E52" s="351">
        <v>0</v>
      </c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>
        <v>0</v>
      </c>
      <c r="E54" s="351">
        <v>0</v>
      </c>
    </row>
    <row r="55" spans="1:5" ht="14.25" customHeight="1">
      <c r="A55" s="357">
        <v>4035</v>
      </c>
      <c r="B55" s="372">
        <v>717200</v>
      </c>
      <c r="C55" s="367" t="s">
        <v>375</v>
      </c>
      <c r="D55" s="359">
        <v>0</v>
      </c>
      <c r="E55" s="351">
        <v>0</v>
      </c>
    </row>
    <row r="56" spans="1:5" ht="14.25" customHeight="1">
      <c r="A56" s="357">
        <v>4036</v>
      </c>
      <c r="B56" s="372">
        <v>717300</v>
      </c>
      <c r="C56" s="367" t="s">
        <v>110</v>
      </c>
      <c r="D56" s="359">
        <v>0</v>
      </c>
      <c r="E56" s="351">
        <v>0</v>
      </c>
    </row>
    <row r="57" spans="1:5" ht="14.25" customHeight="1">
      <c r="A57" s="357">
        <v>4037</v>
      </c>
      <c r="B57" s="372">
        <v>717400</v>
      </c>
      <c r="C57" s="367" t="s">
        <v>111</v>
      </c>
      <c r="D57" s="359">
        <v>0</v>
      </c>
      <c r="E57" s="351">
        <v>0</v>
      </c>
    </row>
    <row r="58" spans="1:5" ht="14.25" customHeight="1">
      <c r="A58" s="357">
        <v>4038</v>
      </c>
      <c r="B58" s="372">
        <v>717500</v>
      </c>
      <c r="C58" s="367" t="s">
        <v>1528</v>
      </c>
      <c r="D58" s="359">
        <v>0</v>
      </c>
      <c r="E58" s="351">
        <v>0</v>
      </c>
    </row>
    <row r="59" spans="1:5" ht="14.25" customHeight="1">
      <c r="A59" s="357">
        <v>4039</v>
      </c>
      <c r="B59" s="372">
        <v>717600</v>
      </c>
      <c r="C59" s="367" t="s">
        <v>113</v>
      </c>
      <c r="D59" s="359">
        <v>0</v>
      </c>
      <c r="E59" s="351">
        <v>0</v>
      </c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>
        <v>0</v>
      </c>
      <c r="E61" s="351">
        <v>0</v>
      </c>
    </row>
    <row r="62" spans="1:5" ht="24">
      <c r="A62" s="303">
        <v>4042</v>
      </c>
      <c r="B62" s="303">
        <v>719200</v>
      </c>
      <c r="C62" s="318" t="s">
        <v>182</v>
      </c>
      <c r="D62" s="351">
        <v>0</v>
      </c>
      <c r="E62" s="351">
        <v>0</v>
      </c>
    </row>
    <row r="63" spans="1:5" ht="24">
      <c r="A63" s="303">
        <v>4043</v>
      </c>
      <c r="B63" s="303">
        <v>719300</v>
      </c>
      <c r="C63" s="318" t="s">
        <v>508</v>
      </c>
      <c r="D63" s="351">
        <v>0</v>
      </c>
      <c r="E63" s="351">
        <v>0</v>
      </c>
    </row>
    <row r="64" spans="1:5" ht="15" customHeight="1">
      <c r="A64" s="303">
        <v>4044</v>
      </c>
      <c r="B64" s="303">
        <v>719400</v>
      </c>
      <c r="C64" s="318" t="s">
        <v>509</v>
      </c>
      <c r="D64" s="351">
        <v>0</v>
      </c>
      <c r="E64" s="351">
        <v>0</v>
      </c>
    </row>
    <row r="65" spans="1:5" ht="15" customHeight="1">
      <c r="A65" s="303">
        <v>4045</v>
      </c>
      <c r="B65" s="303">
        <v>719500</v>
      </c>
      <c r="C65" s="318" t="s">
        <v>510</v>
      </c>
      <c r="D65" s="351">
        <v>0</v>
      </c>
      <c r="E65" s="351">
        <v>0</v>
      </c>
    </row>
    <row r="66" spans="1:5" ht="15" customHeight="1">
      <c r="A66" s="303">
        <v>4046</v>
      </c>
      <c r="B66" s="303">
        <v>719600</v>
      </c>
      <c r="C66" s="318" t="s">
        <v>196</v>
      </c>
      <c r="D66" s="351">
        <v>0</v>
      </c>
      <c r="E66" s="351">
        <v>0</v>
      </c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>
        <v>0</v>
      </c>
      <c r="E69" s="351">
        <v>0</v>
      </c>
    </row>
    <row r="70" spans="1:5" ht="14.25" customHeight="1">
      <c r="A70" s="303">
        <v>4050</v>
      </c>
      <c r="B70" s="303">
        <v>721200</v>
      </c>
      <c r="C70" s="318" t="s">
        <v>634</v>
      </c>
      <c r="D70" s="351">
        <v>0</v>
      </c>
      <c r="E70" s="351">
        <v>0</v>
      </c>
    </row>
    <row r="71" spans="1:5" ht="24">
      <c r="A71" s="303">
        <v>4051</v>
      </c>
      <c r="B71" s="303">
        <v>721300</v>
      </c>
      <c r="C71" s="318" t="s">
        <v>685</v>
      </c>
      <c r="D71" s="351">
        <v>0</v>
      </c>
      <c r="E71" s="351">
        <v>0</v>
      </c>
    </row>
    <row r="72" spans="1:5" ht="15" customHeight="1">
      <c r="A72" s="303">
        <v>4052</v>
      </c>
      <c r="B72" s="303">
        <v>721400</v>
      </c>
      <c r="C72" s="318" t="s">
        <v>686</v>
      </c>
      <c r="D72" s="351">
        <v>0</v>
      </c>
      <c r="E72" s="351">
        <v>0</v>
      </c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>
        <v>0</v>
      </c>
      <c r="E74" s="351">
        <v>0</v>
      </c>
    </row>
    <row r="75" spans="1:5" ht="15" customHeight="1">
      <c r="A75" s="357">
        <v>4055</v>
      </c>
      <c r="B75" s="372">
        <v>722200</v>
      </c>
      <c r="C75" s="367" t="s">
        <v>118</v>
      </c>
      <c r="D75" s="359">
        <v>0</v>
      </c>
      <c r="E75" s="351">
        <v>0</v>
      </c>
    </row>
    <row r="76" spans="1:5" ht="15" customHeight="1">
      <c r="A76" s="357">
        <v>4056</v>
      </c>
      <c r="B76" s="372">
        <v>722300</v>
      </c>
      <c r="C76" s="367" t="s">
        <v>1</v>
      </c>
      <c r="D76" s="359">
        <v>0</v>
      </c>
      <c r="E76" s="351">
        <v>0</v>
      </c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>
        <v>0</v>
      </c>
      <c r="E79" s="351">
        <v>0</v>
      </c>
    </row>
    <row r="80" spans="1:5" ht="15" customHeight="1">
      <c r="A80" s="303">
        <v>4060</v>
      </c>
      <c r="B80" s="303">
        <v>731200</v>
      </c>
      <c r="C80" s="318" t="s">
        <v>3</v>
      </c>
      <c r="D80" s="351">
        <v>0</v>
      </c>
      <c r="E80" s="351">
        <v>0</v>
      </c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>
        <v>0</v>
      </c>
      <c r="E82" s="351">
        <v>0</v>
      </c>
    </row>
    <row r="83" spans="1:5" ht="14.25" customHeight="1">
      <c r="A83" s="303">
        <v>4063</v>
      </c>
      <c r="B83" s="303">
        <v>732200</v>
      </c>
      <c r="C83" s="318" t="s">
        <v>428</v>
      </c>
      <c r="D83" s="351">
        <v>0</v>
      </c>
      <c r="E83" s="351">
        <v>0</v>
      </c>
    </row>
    <row r="84" spans="1:5" ht="14.25" customHeight="1">
      <c r="A84" s="303">
        <v>4064</v>
      </c>
      <c r="B84" s="303">
        <v>732300</v>
      </c>
      <c r="C84" s="318" t="s">
        <v>748</v>
      </c>
      <c r="D84" s="351">
        <v>0</v>
      </c>
      <c r="E84" s="351">
        <v>0</v>
      </c>
    </row>
    <row r="85" spans="1:5" ht="14.25" customHeight="1">
      <c r="A85" s="303">
        <v>4065</v>
      </c>
      <c r="B85" s="303">
        <v>732400</v>
      </c>
      <c r="C85" s="318" t="s">
        <v>749</v>
      </c>
      <c r="D85" s="351">
        <v>0</v>
      </c>
      <c r="E85" s="351">
        <v>0</v>
      </c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0</v>
      </c>
      <c r="E87" s="351">
        <v>0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>
        <v>0</v>
      </c>
      <c r="E88" s="351">
        <v>0</v>
      </c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143403</v>
      </c>
      <c r="E89" s="350">
        <f>E90+E97+E102+E109+E112</f>
        <v>121163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>
        <v>0</v>
      </c>
      <c r="E91" s="351">
        <v>0</v>
      </c>
    </row>
    <row r="92" spans="1:5" ht="14.25" customHeight="1">
      <c r="A92" s="303">
        <v>4072</v>
      </c>
      <c r="B92" s="303">
        <v>741200</v>
      </c>
      <c r="C92" s="318" t="s">
        <v>432</v>
      </c>
      <c r="D92" s="351">
        <v>0</v>
      </c>
      <c r="E92" s="351">
        <v>0</v>
      </c>
    </row>
    <row r="93" spans="1:5" ht="14.25" customHeight="1">
      <c r="A93" s="303">
        <v>4073</v>
      </c>
      <c r="B93" s="303">
        <v>741300</v>
      </c>
      <c r="C93" s="318" t="s">
        <v>433</v>
      </c>
      <c r="D93" s="351">
        <v>0</v>
      </c>
      <c r="E93" s="351">
        <v>0</v>
      </c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0</v>
      </c>
      <c r="E94" s="351">
        <v>0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>
        <v>0</v>
      </c>
      <c r="E95" s="351">
        <v>0</v>
      </c>
    </row>
    <row r="96" spans="1:5" ht="14.25" customHeight="1">
      <c r="A96" s="357">
        <v>4076</v>
      </c>
      <c r="B96" s="372">
        <v>741600</v>
      </c>
      <c r="C96" s="367" t="s">
        <v>120</v>
      </c>
      <c r="D96" s="359">
        <v>0</v>
      </c>
      <c r="E96" s="351">
        <v>0</v>
      </c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136922</v>
      </c>
      <c r="E97" s="350">
        <f>SUM(E98:E101)</f>
        <v>110275</v>
      </c>
    </row>
    <row r="98" spans="1:5" ht="24">
      <c r="A98" s="303">
        <v>4078</v>
      </c>
      <c r="B98" s="303">
        <v>742100</v>
      </c>
      <c r="C98" s="318" t="s">
        <v>436</v>
      </c>
      <c r="D98" s="351">
        <v>136922</v>
      </c>
      <c r="E98" s="351">
        <v>110275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>
        <v>0</v>
      </c>
      <c r="E99" s="351">
        <v>0</v>
      </c>
    </row>
    <row r="100" spans="1:5" ht="24">
      <c r="A100" s="303">
        <v>4080</v>
      </c>
      <c r="B100" s="303">
        <v>742300</v>
      </c>
      <c r="C100" s="318" t="s">
        <v>369</v>
      </c>
      <c r="D100" s="351">
        <v>0</v>
      </c>
      <c r="E100" s="351">
        <v>0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>
        <v>0</v>
      </c>
      <c r="E101" s="351">
        <v>0</v>
      </c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>
        <v>0</v>
      </c>
      <c r="E103" s="351">
        <v>0</v>
      </c>
    </row>
    <row r="104" spans="1:5" ht="14.25" customHeight="1">
      <c r="A104" s="303">
        <v>4084</v>
      </c>
      <c r="B104" s="303">
        <v>743200</v>
      </c>
      <c r="C104" s="318" t="s">
        <v>450</v>
      </c>
      <c r="D104" s="351">
        <v>0</v>
      </c>
      <c r="E104" s="351">
        <v>0</v>
      </c>
    </row>
    <row r="105" spans="1:5" ht="14.25" customHeight="1">
      <c r="A105" s="303">
        <v>4085</v>
      </c>
      <c r="B105" s="303">
        <v>743300</v>
      </c>
      <c r="C105" s="318" t="s">
        <v>451</v>
      </c>
      <c r="D105" s="351">
        <v>0</v>
      </c>
      <c r="E105" s="351">
        <v>0</v>
      </c>
    </row>
    <row r="106" spans="1:5" ht="14.25" customHeight="1">
      <c r="A106" s="303">
        <v>4086</v>
      </c>
      <c r="B106" s="303">
        <v>743400</v>
      </c>
      <c r="C106" s="318" t="s">
        <v>452</v>
      </c>
      <c r="D106" s="351">
        <v>0</v>
      </c>
      <c r="E106" s="351">
        <v>0</v>
      </c>
    </row>
    <row r="107" spans="1:5" ht="14.25" customHeight="1">
      <c r="A107" s="303">
        <v>4087</v>
      </c>
      <c r="B107" s="303">
        <v>743500</v>
      </c>
      <c r="C107" s="318" t="s">
        <v>453</v>
      </c>
      <c r="D107" s="351">
        <v>0</v>
      </c>
      <c r="E107" s="351">
        <v>0</v>
      </c>
    </row>
    <row r="108" spans="1:5" ht="24">
      <c r="A108" s="303">
        <v>4088</v>
      </c>
      <c r="B108" s="303">
        <v>743900</v>
      </c>
      <c r="C108" s="318" t="s">
        <v>454</v>
      </c>
      <c r="D108" s="351">
        <v>0</v>
      </c>
      <c r="E108" s="351">
        <v>0</v>
      </c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2766</v>
      </c>
      <c r="E109" s="350">
        <f>E110+E111</f>
        <v>1600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2766</v>
      </c>
      <c r="E110" s="351">
        <v>1600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>
        <v>0</v>
      </c>
      <c r="E111" s="351">
        <v>0</v>
      </c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3715</v>
      </c>
      <c r="E112" s="350">
        <f>E113</f>
        <v>9288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3715</v>
      </c>
      <c r="E113" s="351">
        <v>9288</v>
      </c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26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0</v>
      </c>
      <c r="E116" s="351">
        <v>0</v>
      </c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26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26</v>
      </c>
      <c r="E118" s="351">
        <v>0</v>
      </c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1524923</v>
      </c>
      <c r="E119" s="350">
        <f>E120</f>
        <v>1760593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1524923</v>
      </c>
      <c r="E120" s="350">
        <f>E121+E122</f>
        <v>1760593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1524923</v>
      </c>
      <c r="E121" s="351">
        <v>1760593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>
        <v>0</v>
      </c>
      <c r="E122" s="351">
        <v>0</v>
      </c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7171</v>
      </c>
      <c r="E123" s="350">
        <f>E124</f>
        <v>60195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7171</v>
      </c>
      <c r="E124" s="350">
        <f>E125</f>
        <v>60195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7171</v>
      </c>
      <c r="E125" s="351">
        <v>60195</v>
      </c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195</v>
      </c>
      <c r="E126" s="350">
        <f>E127+E134+E141+E144</f>
        <v>1450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195</v>
      </c>
      <c r="E127" s="350">
        <f>E128+E130+E132</f>
        <v>1450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>
        <v>0</v>
      </c>
      <c r="E129" s="351">
        <v>0</v>
      </c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>
        <v>0</v>
      </c>
      <c r="E131" s="351">
        <v>0</v>
      </c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195</v>
      </c>
      <c r="E132" s="350">
        <f>E133</f>
        <v>1450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>
        <v>195</v>
      </c>
      <c r="E133" s="351">
        <v>1450</v>
      </c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>
        <v>0</v>
      </c>
      <c r="E136" s="351">
        <v>0</v>
      </c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>
        <v>0</v>
      </c>
      <c r="E138" s="351">
        <v>0</v>
      </c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0</v>
      </c>
      <c r="E140" s="351">
        <v>0</v>
      </c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>
        <v>0</v>
      </c>
      <c r="E143" s="351">
        <v>0</v>
      </c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>
        <v>0</v>
      </c>
      <c r="E146" s="351">
        <v>0</v>
      </c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>
        <v>0</v>
      </c>
      <c r="E148" s="351">
        <v>0</v>
      </c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>
        <v>0</v>
      </c>
      <c r="E150" s="351">
        <v>0</v>
      </c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>
        <v>0</v>
      </c>
      <c r="E154" s="351">
        <v>0</v>
      </c>
    </row>
    <row r="155" spans="1:5" ht="15" customHeight="1">
      <c r="A155" s="303">
        <v>4135</v>
      </c>
      <c r="B155" s="303">
        <v>911200</v>
      </c>
      <c r="C155" s="318" t="s">
        <v>21</v>
      </c>
      <c r="D155" s="351">
        <v>0</v>
      </c>
      <c r="E155" s="351">
        <v>0</v>
      </c>
    </row>
    <row r="156" spans="1:5" ht="24">
      <c r="A156" s="375">
        <v>4136</v>
      </c>
      <c r="B156" s="303">
        <v>911300</v>
      </c>
      <c r="C156" s="318" t="s">
        <v>22</v>
      </c>
      <c r="D156" s="351">
        <v>0</v>
      </c>
      <c r="E156" s="351">
        <v>0</v>
      </c>
    </row>
    <row r="157" spans="1:5" ht="15" customHeight="1">
      <c r="A157" s="303">
        <v>4137</v>
      </c>
      <c r="B157" s="303">
        <v>911400</v>
      </c>
      <c r="C157" s="318" t="s">
        <v>23</v>
      </c>
      <c r="D157" s="351">
        <v>0</v>
      </c>
      <c r="E157" s="351">
        <v>0</v>
      </c>
    </row>
    <row r="158" spans="1:5" ht="15" customHeight="1">
      <c r="A158" s="375">
        <v>4138</v>
      </c>
      <c r="B158" s="303">
        <v>911500</v>
      </c>
      <c r="C158" s="318" t="s">
        <v>1468</v>
      </c>
      <c r="D158" s="351">
        <v>0</v>
      </c>
      <c r="E158" s="351">
        <v>0</v>
      </c>
    </row>
    <row r="159" spans="1:5" ht="15" customHeight="1">
      <c r="A159" s="303">
        <v>4139</v>
      </c>
      <c r="B159" s="303">
        <v>911600</v>
      </c>
      <c r="C159" s="318" t="s">
        <v>636</v>
      </c>
      <c r="D159" s="351">
        <v>0</v>
      </c>
      <c r="E159" s="351">
        <v>0</v>
      </c>
    </row>
    <row r="160" spans="1:5" ht="15" customHeight="1">
      <c r="A160" s="375">
        <v>4140</v>
      </c>
      <c r="B160" s="303">
        <v>911700</v>
      </c>
      <c r="C160" s="318" t="s">
        <v>24</v>
      </c>
      <c r="D160" s="351">
        <v>0</v>
      </c>
      <c r="E160" s="351">
        <v>0</v>
      </c>
    </row>
    <row r="161" spans="1:5" ht="15" customHeight="1">
      <c r="A161" s="303">
        <v>4141</v>
      </c>
      <c r="B161" s="303">
        <v>911800</v>
      </c>
      <c r="C161" s="318" t="s">
        <v>25</v>
      </c>
      <c r="D161" s="351">
        <v>0</v>
      </c>
      <c r="E161" s="351">
        <v>0</v>
      </c>
    </row>
    <row r="162" spans="1:5" ht="15" customHeight="1">
      <c r="A162" s="375">
        <v>4142</v>
      </c>
      <c r="B162" s="303">
        <v>911900</v>
      </c>
      <c r="C162" s="318" t="s">
        <v>193</v>
      </c>
      <c r="D162" s="351">
        <v>0</v>
      </c>
      <c r="E162" s="351">
        <v>0</v>
      </c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>
        <v>0</v>
      </c>
      <c r="E164" s="351">
        <v>0</v>
      </c>
    </row>
    <row r="165" spans="1:5" ht="15" customHeight="1">
      <c r="A165" s="303">
        <v>4145</v>
      </c>
      <c r="B165" s="303">
        <v>912200</v>
      </c>
      <c r="C165" s="318" t="s">
        <v>194</v>
      </c>
      <c r="D165" s="351">
        <v>0</v>
      </c>
      <c r="E165" s="351">
        <v>0</v>
      </c>
    </row>
    <row r="166" spans="1:5" ht="15" customHeight="1">
      <c r="A166" s="375">
        <v>4146</v>
      </c>
      <c r="B166" s="303">
        <v>912300</v>
      </c>
      <c r="C166" s="318" t="s">
        <v>195</v>
      </c>
      <c r="D166" s="351">
        <v>0</v>
      </c>
      <c r="E166" s="351">
        <v>0</v>
      </c>
    </row>
    <row r="167" spans="1:5" ht="15" customHeight="1">
      <c r="A167" s="303">
        <v>4147</v>
      </c>
      <c r="B167" s="303">
        <v>912400</v>
      </c>
      <c r="C167" s="318" t="s">
        <v>1471</v>
      </c>
      <c r="D167" s="351">
        <v>0</v>
      </c>
      <c r="E167" s="351">
        <v>0</v>
      </c>
    </row>
    <row r="168" spans="1:5" ht="15" customHeight="1">
      <c r="A168" s="375">
        <v>4148</v>
      </c>
      <c r="B168" s="303">
        <v>912500</v>
      </c>
      <c r="C168" s="318" t="s">
        <v>663</v>
      </c>
      <c r="D168" s="351">
        <v>0</v>
      </c>
      <c r="E168" s="351">
        <v>0</v>
      </c>
    </row>
    <row r="169" spans="1:5" ht="15" customHeight="1">
      <c r="A169" s="303">
        <v>4149</v>
      </c>
      <c r="B169" s="303">
        <v>912600</v>
      </c>
      <c r="C169" s="318" t="s">
        <v>664</v>
      </c>
      <c r="D169" s="351">
        <v>0</v>
      </c>
      <c r="E169" s="351">
        <v>0</v>
      </c>
    </row>
    <row r="170" spans="1:5" ht="15" customHeight="1">
      <c r="A170" s="375">
        <v>4150</v>
      </c>
      <c r="B170" s="373">
        <v>912900</v>
      </c>
      <c r="C170" s="374" t="s">
        <v>665</v>
      </c>
      <c r="D170" s="351">
        <v>0</v>
      </c>
      <c r="E170" s="351">
        <v>0</v>
      </c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>
        <v>0</v>
      </c>
      <c r="E173" s="351">
        <v>0</v>
      </c>
    </row>
    <row r="174" spans="1:5" ht="15" customHeight="1">
      <c r="A174" s="375">
        <v>4154</v>
      </c>
      <c r="B174" s="303">
        <v>921200</v>
      </c>
      <c r="C174" s="318" t="s">
        <v>667</v>
      </c>
      <c r="D174" s="351">
        <v>0</v>
      </c>
      <c r="E174" s="351">
        <v>0</v>
      </c>
    </row>
    <row r="175" spans="1:5" ht="24">
      <c r="A175" s="303">
        <v>4155</v>
      </c>
      <c r="B175" s="303">
        <v>921300</v>
      </c>
      <c r="C175" s="318" t="s">
        <v>668</v>
      </c>
      <c r="D175" s="351">
        <v>0</v>
      </c>
      <c r="E175" s="351">
        <v>0</v>
      </c>
    </row>
    <row r="176" spans="1:5" ht="15" customHeight="1">
      <c r="A176" s="375">
        <v>4156</v>
      </c>
      <c r="B176" s="303">
        <v>921400</v>
      </c>
      <c r="C176" s="318" t="s">
        <v>1474</v>
      </c>
      <c r="D176" s="351">
        <v>0</v>
      </c>
      <c r="E176" s="351">
        <v>0</v>
      </c>
    </row>
    <row r="177" spans="1:5" ht="24">
      <c r="A177" s="303">
        <v>4157</v>
      </c>
      <c r="B177" s="303">
        <v>921500</v>
      </c>
      <c r="C177" s="318" t="s">
        <v>378</v>
      </c>
      <c r="D177" s="351">
        <v>0</v>
      </c>
      <c r="E177" s="351">
        <v>0</v>
      </c>
    </row>
    <row r="178" spans="1:5" ht="24">
      <c r="A178" s="375">
        <v>4158</v>
      </c>
      <c r="B178" s="303">
        <v>921600</v>
      </c>
      <c r="C178" s="318" t="s">
        <v>26</v>
      </c>
      <c r="D178" s="351">
        <v>0</v>
      </c>
      <c r="E178" s="351">
        <v>0</v>
      </c>
    </row>
    <row r="179" spans="1:5" ht="24">
      <c r="A179" s="303">
        <v>4159</v>
      </c>
      <c r="B179" s="303">
        <v>921700</v>
      </c>
      <c r="C179" s="318" t="s">
        <v>326</v>
      </c>
      <c r="D179" s="351">
        <v>0</v>
      </c>
      <c r="E179" s="351">
        <v>0</v>
      </c>
    </row>
    <row r="180" spans="1:5" ht="24">
      <c r="A180" s="375">
        <v>4160</v>
      </c>
      <c r="B180" s="303">
        <v>921800</v>
      </c>
      <c r="C180" s="318" t="s">
        <v>327</v>
      </c>
      <c r="D180" s="351">
        <v>0</v>
      </c>
      <c r="E180" s="351">
        <v>0</v>
      </c>
    </row>
    <row r="181" spans="1:5" ht="12.75">
      <c r="A181" s="303">
        <v>4161</v>
      </c>
      <c r="B181" s="373">
        <v>921900</v>
      </c>
      <c r="C181" s="374" t="s">
        <v>42</v>
      </c>
      <c r="D181" s="351">
        <v>0</v>
      </c>
      <c r="E181" s="351">
        <v>0</v>
      </c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>
        <v>0</v>
      </c>
      <c r="E183" s="351">
        <v>0</v>
      </c>
    </row>
    <row r="184" spans="1:5" ht="15" customHeight="1">
      <c r="A184" s="375">
        <v>4164</v>
      </c>
      <c r="B184" s="303">
        <v>922200</v>
      </c>
      <c r="C184" s="318" t="s">
        <v>44</v>
      </c>
      <c r="D184" s="351">
        <v>0</v>
      </c>
      <c r="E184" s="351">
        <v>0</v>
      </c>
    </row>
    <row r="185" spans="1:5" ht="15" customHeight="1">
      <c r="A185" s="303">
        <v>4165</v>
      </c>
      <c r="B185" s="303">
        <v>922300</v>
      </c>
      <c r="C185" s="318" t="s">
        <v>101</v>
      </c>
      <c r="D185" s="351">
        <v>0</v>
      </c>
      <c r="E185" s="351">
        <v>0</v>
      </c>
    </row>
    <row r="186" spans="1:5" ht="15" customHeight="1">
      <c r="A186" s="375">
        <v>4166</v>
      </c>
      <c r="B186" s="303">
        <v>922400</v>
      </c>
      <c r="C186" s="318" t="s">
        <v>102</v>
      </c>
      <c r="D186" s="351">
        <v>0</v>
      </c>
      <c r="E186" s="351">
        <v>0</v>
      </c>
    </row>
    <row r="187" spans="1:5" ht="24">
      <c r="A187" s="303">
        <v>4167</v>
      </c>
      <c r="B187" s="303">
        <v>922500</v>
      </c>
      <c r="C187" s="318" t="s">
        <v>199</v>
      </c>
      <c r="D187" s="351">
        <v>0</v>
      </c>
      <c r="E187" s="351">
        <v>0</v>
      </c>
    </row>
    <row r="188" spans="1:5" ht="24">
      <c r="A188" s="375">
        <v>4168</v>
      </c>
      <c r="B188" s="303">
        <v>922600</v>
      </c>
      <c r="C188" s="318" t="s">
        <v>651</v>
      </c>
      <c r="D188" s="351">
        <v>0</v>
      </c>
      <c r="E188" s="351">
        <v>0</v>
      </c>
    </row>
    <row r="189" spans="1:5" ht="15" customHeight="1">
      <c r="A189" s="303">
        <v>4169</v>
      </c>
      <c r="B189" s="373">
        <v>922700</v>
      </c>
      <c r="C189" s="374" t="s">
        <v>652</v>
      </c>
      <c r="D189" s="351">
        <v>0</v>
      </c>
      <c r="E189" s="351">
        <v>0</v>
      </c>
    </row>
    <row r="190" spans="1:5" ht="15" customHeight="1">
      <c r="A190" s="375">
        <v>4170</v>
      </c>
      <c r="B190" s="372">
        <v>922800</v>
      </c>
      <c r="C190" s="367" t="s">
        <v>379</v>
      </c>
      <c r="D190" s="359">
        <v>0</v>
      </c>
      <c r="E190" s="351">
        <v>0</v>
      </c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1688223</v>
      </c>
      <c r="E191" s="350">
        <f>E192+E360+E406</f>
        <v>1901671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1666845</v>
      </c>
      <c r="E192" s="350">
        <f>E193+E215+E260+E275+E299+E312+E328+E343</f>
        <v>1830676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715725</v>
      </c>
      <c r="E193" s="350">
        <f>E194+E196+E200+E202+E207+E209+E211+E213</f>
        <v>836243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573466</v>
      </c>
      <c r="E194" s="350">
        <f>E195</f>
        <v>673820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573466</v>
      </c>
      <c r="E195" s="351">
        <v>673820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102753</v>
      </c>
      <c r="E196" s="350">
        <f>SUM(E197:E199)</f>
        <v>120138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68953</v>
      </c>
      <c r="E197" s="351">
        <v>80547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29504</v>
      </c>
      <c r="E198" s="351">
        <v>34558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4296</v>
      </c>
      <c r="E199" s="351">
        <v>5033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314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314</v>
      </c>
      <c r="E201" s="351">
        <v>0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2449</v>
      </c>
      <c r="E202" s="350">
        <f>SUM(E203:E206)</f>
        <v>3952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1</v>
      </c>
      <c r="E203" s="351">
        <v>0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>
        <v>0</v>
      </c>
      <c r="E204" s="351">
        <v>0</v>
      </c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2150</v>
      </c>
      <c r="E205" s="351">
        <v>3302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298</v>
      </c>
      <c r="E206" s="351">
        <v>650</v>
      </c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29442</v>
      </c>
      <c r="E207" s="350">
        <f>E208</f>
        <v>30194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29442</v>
      </c>
      <c r="E208" s="351">
        <v>30194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7301</v>
      </c>
      <c r="E209" s="350">
        <f>E210</f>
        <v>8139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7301</v>
      </c>
      <c r="E210" s="351">
        <v>8139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>
        <v>0</v>
      </c>
      <c r="E212" s="351">
        <v>0</v>
      </c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>
        <v>0</v>
      </c>
      <c r="E214" s="351">
        <v>0</v>
      </c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941006</v>
      </c>
      <c r="E215" s="350">
        <f>E216+E224+E230+E239+E247+E250</f>
        <v>988986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58721</v>
      </c>
      <c r="E216" s="350">
        <f>SUM(E217:E223)</f>
        <v>58329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2729</v>
      </c>
      <c r="E217" s="351">
        <v>2846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30420</v>
      </c>
      <c r="E218" s="351">
        <v>30079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21108</v>
      </c>
      <c r="E219" s="351">
        <v>20427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2984</v>
      </c>
      <c r="E220" s="351">
        <v>3024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1202</v>
      </c>
      <c r="E221" s="351">
        <v>1225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0</v>
      </c>
      <c r="E222" s="351">
        <v>0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278</v>
      </c>
      <c r="E223" s="351">
        <v>728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992</v>
      </c>
      <c r="E224" s="350">
        <f>SUM(E225:E229)</f>
        <v>734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629</v>
      </c>
      <c r="E225" s="351">
        <v>222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0</v>
      </c>
      <c r="E226" s="351">
        <v>1</v>
      </c>
    </row>
    <row r="227" spans="1:5" ht="12.75">
      <c r="A227" s="365">
        <v>4207</v>
      </c>
      <c r="B227" s="373">
        <v>422300</v>
      </c>
      <c r="C227" s="374" t="s">
        <v>320</v>
      </c>
      <c r="D227" s="351">
        <v>363</v>
      </c>
      <c r="E227" s="351">
        <v>511</v>
      </c>
    </row>
    <row r="228" spans="1:5" ht="12.75">
      <c r="A228" s="303">
        <v>4208</v>
      </c>
      <c r="B228" s="372">
        <v>422400</v>
      </c>
      <c r="C228" s="367" t="s">
        <v>592</v>
      </c>
      <c r="D228" s="359">
        <v>0</v>
      </c>
      <c r="E228" s="351">
        <v>0</v>
      </c>
    </row>
    <row r="229" spans="1:5" ht="12.75">
      <c r="A229" s="365">
        <v>4209</v>
      </c>
      <c r="B229" s="409">
        <v>422900</v>
      </c>
      <c r="C229" s="377" t="s">
        <v>321</v>
      </c>
      <c r="D229" s="351">
        <v>0</v>
      </c>
      <c r="E229" s="351">
        <v>0</v>
      </c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26911</v>
      </c>
      <c r="E230" s="350">
        <f>SUM(E231:E238)</f>
        <v>29547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105</v>
      </c>
      <c r="E231" s="351">
        <v>100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3818</v>
      </c>
      <c r="E232" s="351">
        <v>4270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6101</v>
      </c>
      <c r="E233" s="351">
        <v>5934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934</v>
      </c>
      <c r="E234" s="351">
        <v>2319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7190</v>
      </c>
      <c r="E235" s="351">
        <v>10605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0</v>
      </c>
      <c r="E236" s="351">
        <v>0</v>
      </c>
    </row>
    <row r="237" spans="1:5" ht="12.75">
      <c r="A237" s="365">
        <v>4217</v>
      </c>
      <c r="B237" s="303">
        <v>423700</v>
      </c>
      <c r="C237" s="318" t="s">
        <v>638</v>
      </c>
      <c r="D237" s="351">
        <v>72</v>
      </c>
      <c r="E237" s="351">
        <v>54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8691</v>
      </c>
      <c r="E238" s="351">
        <v>6265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15224</v>
      </c>
      <c r="E239" s="350">
        <f>SUM(E240:E246)</f>
        <v>2166</v>
      </c>
    </row>
    <row r="240" spans="1:5" ht="12.75">
      <c r="A240" s="303">
        <v>4220</v>
      </c>
      <c r="B240" s="303">
        <v>424100</v>
      </c>
      <c r="C240" s="318" t="s">
        <v>640</v>
      </c>
      <c r="D240" s="351">
        <v>0</v>
      </c>
      <c r="E240" s="351">
        <v>0</v>
      </c>
    </row>
    <row r="241" spans="1:5" ht="12.75">
      <c r="A241" s="365">
        <v>4221</v>
      </c>
      <c r="B241" s="303">
        <v>424200</v>
      </c>
      <c r="C241" s="318" t="s">
        <v>641</v>
      </c>
      <c r="D241" s="351">
        <v>43</v>
      </c>
      <c r="E241" s="351">
        <v>44</v>
      </c>
    </row>
    <row r="242" spans="1:5" ht="12.75">
      <c r="A242" s="303">
        <v>4222</v>
      </c>
      <c r="B242" s="303">
        <v>424300</v>
      </c>
      <c r="C242" s="318" t="s">
        <v>642</v>
      </c>
      <c r="D242" s="351">
        <v>14977</v>
      </c>
      <c r="E242" s="351">
        <v>2016</v>
      </c>
    </row>
    <row r="243" spans="1:5" ht="12.75">
      <c r="A243" s="365">
        <v>4223</v>
      </c>
      <c r="B243" s="303">
        <v>424400</v>
      </c>
      <c r="C243" s="318" t="s">
        <v>496</v>
      </c>
      <c r="D243" s="351">
        <v>0</v>
      </c>
      <c r="E243" s="351">
        <v>0</v>
      </c>
    </row>
    <row r="244" spans="1:5" ht="24">
      <c r="A244" s="303">
        <v>4224</v>
      </c>
      <c r="B244" s="303">
        <v>424500</v>
      </c>
      <c r="C244" s="318" t="s">
        <v>497</v>
      </c>
      <c r="D244" s="351">
        <v>0</v>
      </c>
      <c r="E244" s="351">
        <v>21</v>
      </c>
    </row>
    <row r="245" spans="1:5" ht="12.75">
      <c r="A245" s="365">
        <v>4225</v>
      </c>
      <c r="B245" s="303">
        <v>424600</v>
      </c>
      <c r="C245" s="318" t="s">
        <v>366</v>
      </c>
      <c r="D245" s="351">
        <v>0</v>
      </c>
      <c r="E245" s="351">
        <v>0</v>
      </c>
    </row>
    <row r="246" spans="1:5" ht="12.75">
      <c r="A246" s="303">
        <v>4226</v>
      </c>
      <c r="B246" s="303">
        <v>424900</v>
      </c>
      <c r="C246" s="318" t="s">
        <v>367</v>
      </c>
      <c r="D246" s="351">
        <v>204</v>
      </c>
      <c r="E246" s="351">
        <v>85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25114</v>
      </c>
      <c r="E247" s="350">
        <f>E248+E249</f>
        <v>24521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6706</v>
      </c>
      <c r="E248" s="351">
        <v>8305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18408</v>
      </c>
      <c r="E249" s="351">
        <v>16216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814044</v>
      </c>
      <c r="E250" s="350">
        <f>SUM(E251:E259)</f>
        <v>873689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9151</v>
      </c>
      <c r="E251" s="351">
        <v>8622</v>
      </c>
    </row>
    <row r="252" spans="1:5" ht="12.75">
      <c r="A252" s="303">
        <v>4232</v>
      </c>
      <c r="B252" s="303">
        <v>426200</v>
      </c>
      <c r="C252" s="318" t="s">
        <v>1362</v>
      </c>
      <c r="D252" s="351">
        <v>0</v>
      </c>
      <c r="E252" s="351">
        <v>0</v>
      </c>
    </row>
    <row r="253" spans="1:5" ht="12.75">
      <c r="A253" s="365">
        <v>4233</v>
      </c>
      <c r="B253" s="303">
        <v>426300</v>
      </c>
      <c r="C253" s="318" t="s">
        <v>99</v>
      </c>
      <c r="D253" s="351">
        <v>251</v>
      </c>
      <c r="E253" s="351">
        <v>269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541</v>
      </c>
      <c r="E254" s="351">
        <v>650</v>
      </c>
    </row>
    <row r="255" spans="1:5" ht="12.75">
      <c r="A255" s="365">
        <v>4235</v>
      </c>
      <c r="B255" s="303">
        <v>426500</v>
      </c>
      <c r="C255" s="318" t="s">
        <v>519</v>
      </c>
      <c r="D255" s="351">
        <v>0</v>
      </c>
      <c r="E255" s="351">
        <v>0</v>
      </c>
    </row>
    <row r="256" spans="1:5" ht="12.75">
      <c r="A256" s="303">
        <v>4236</v>
      </c>
      <c r="B256" s="303">
        <v>426600</v>
      </c>
      <c r="C256" s="318" t="s">
        <v>520</v>
      </c>
      <c r="D256" s="351">
        <v>0</v>
      </c>
      <c r="E256" s="351">
        <v>0</v>
      </c>
    </row>
    <row r="257" spans="1:5" ht="12.75">
      <c r="A257" s="365">
        <v>4237</v>
      </c>
      <c r="B257" s="303">
        <v>426700</v>
      </c>
      <c r="C257" s="318" t="s">
        <v>521</v>
      </c>
      <c r="D257" s="351">
        <v>743489</v>
      </c>
      <c r="E257" s="351">
        <v>799199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36954</v>
      </c>
      <c r="E258" s="351">
        <v>35916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23658</v>
      </c>
      <c r="E259" s="351">
        <v>29033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4391</v>
      </c>
      <c r="E260" s="350">
        <f>E261+E265+E267+E269+E273</f>
        <v>2918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4391</v>
      </c>
      <c r="E261" s="350">
        <f>SUM(E262:E264)</f>
        <v>2918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809</v>
      </c>
      <c r="E262" s="351">
        <v>599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3582</v>
      </c>
      <c r="E263" s="351">
        <v>2319</v>
      </c>
    </row>
    <row r="264" spans="1:5" ht="12.75">
      <c r="A264" s="357">
        <v>4244</v>
      </c>
      <c r="B264" s="378">
        <v>431300</v>
      </c>
      <c r="C264" s="369" t="s">
        <v>623</v>
      </c>
      <c r="D264" s="359">
        <v>0</v>
      </c>
      <c r="E264" s="351">
        <v>0</v>
      </c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>
        <v>0</v>
      </c>
      <c r="E266" s="351">
        <v>0</v>
      </c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>
        <v>0</v>
      </c>
      <c r="E268" s="351">
        <v>0</v>
      </c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>
        <v>0</v>
      </c>
      <c r="E270" s="351">
        <v>0</v>
      </c>
    </row>
    <row r="271" spans="1:5" ht="15" customHeight="1">
      <c r="A271" s="375">
        <v>4251</v>
      </c>
      <c r="B271" s="372">
        <v>434200</v>
      </c>
      <c r="C271" s="367" t="s">
        <v>626</v>
      </c>
      <c r="D271" s="359">
        <v>0</v>
      </c>
      <c r="E271" s="351">
        <v>0</v>
      </c>
    </row>
    <row r="272" spans="1:5" ht="15" customHeight="1">
      <c r="A272" s="357">
        <v>4252</v>
      </c>
      <c r="B272" s="372">
        <v>434300</v>
      </c>
      <c r="C272" s="367" t="s">
        <v>627</v>
      </c>
      <c r="D272" s="359">
        <v>0</v>
      </c>
      <c r="E272" s="351">
        <v>0</v>
      </c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>
        <v>0</v>
      </c>
      <c r="E274" s="351">
        <v>0</v>
      </c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350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>
        <v>0</v>
      </c>
      <c r="E277" s="351">
        <v>0</v>
      </c>
    </row>
    <row r="278" spans="1:5" ht="15" customHeight="1">
      <c r="A278" s="357">
        <v>4258</v>
      </c>
      <c r="B278" s="303">
        <v>441200</v>
      </c>
      <c r="C278" s="318" t="s">
        <v>337</v>
      </c>
      <c r="D278" s="351">
        <v>0</v>
      </c>
      <c r="E278" s="351">
        <v>0</v>
      </c>
    </row>
    <row r="279" spans="1:5" ht="15" customHeight="1">
      <c r="A279" s="375">
        <v>4259</v>
      </c>
      <c r="B279" s="303">
        <v>441300</v>
      </c>
      <c r="C279" s="318" t="s">
        <v>338</v>
      </c>
      <c r="D279" s="351">
        <v>0</v>
      </c>
      <c r="E279" s="351">
        <v>0</v>
      </c>
    </row>
    <row r="280" spans="1:5" ht="15" customHeight="1">
      <c r="A280" s="357">
        <v>4260</v>
      </c>
      <c r="B280" s="303">
        <v>441400</v>
      </c>
      <c r="C280" s="318" t="s">
        <v>339</v>
      </c>
      <c r="D280" s="351">
        <v>0</v>
      </c>
      <c r="E280" s="351">
        <v>0</v>
      </c>
    </row>
    <row r="281" spans="1:5" ht="15" customHeight="1">
      <c r="A281" s="375">
        <v>4261</v>
      </c>
      <c r="B281" s="303">
        <v>441500</v>
      </c>
      <c r="C281" s="318" t="s">
        <v>340</v>
      </c>
      <c r="D281" s="351">
        <v>0</v>
      </c>
      <c r="E281" s="351">
        <v>0</v>
      </c>
    </row>
    <row r="282" spans="1:5" ht="15" customHeight="1">
      <c r="A282" s="357">
        <v>4262</v>
      </c>
      <c r="B282" s="303">
        <v>441600</v>
      </c>
      <c r="C282" s="318" t="s">
        <v>438</v>
      </c>
      <c r="D282" s="351">
        <v>0</v>
      </c>
      <c r="E282" s="351">
        <v>0</v>
      </c>
    </row>
    <row r="283" spans="1:5" ht="15" customHeight="1">
      <c r="A283" s="375">
        <v>4263</v>
      </c>
      <c r="B283" s="303">
        <v>441700</v>
      </c>
      <c r="C283" s="318" t="s">
        <v>187</v>
      </c>
      <c r="D283" s="351">
        <v>0</v>
      </c>
      <c r="E283" s="351">
        <v>0</v>
      </c>
    </row>
    <row r="284" spans="1:5" ht="15" customHeight="1">
      <c r="A284" s="357">
        <v>4264</v>
      </c>
      <c r="B284" s="373">
        <v>441800</v>
      </c>
      <c r="C284" s="374" t="s">
        <v>188</v>
      </c>
      <c r="D284" s="351">
        <v>0</v>
      </c>
      <c r="E284" s="351">
        <v>0</v>
      </c>
    </row>
    <row r="285" spans="1:5" ht="15" customHeight="1">
      <c r="A285" s="375">
        <v>4265</v>
      </c>
      <c r="B285" s="372">
        <v>441900</v>
      </c>
      <c r="C285" s="367" t="s">
        <v>120</v>
      </c>
      <c r="D285" s="359">
        <v>0</v>
      </c>
      <c r="E285" s="351">
        <v>0</v>
      </c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>
        <v>0</v>
      </c>
      <c r="E287" s="351">
        <v>0</v>
      </c>
    </row>
    <row r="288" spans="1:5" ht="14.25" customHeight="1">
      <c r="A288" s="357">
        <v>4268</v>
      </c>
      <c r="B288" s="303">
        <v>442200</v>
      </c>
      <c r="C288" s="318" t="s">
        <v>189</v>
      </c>
      <c r="D288" s="351">
        <v>0</v>
      </c>
      <c r="E288" s="351">
        <v>0</v>
      </c>
    </row>
    <row r="289" spans="1:5" ht="14.25" customHeight="1">
      <c r="A289" s="375">
        <v>4269</v>
      </c>
      <c r="B289" s="303">
        <v>442300</v>
      </c>
      <c r="C289" s="318" t="s">
        <v>190</v>
      </c>
      <c r="D289" s="351">
        <v>0</v>
      </c>
      <c r="E289" s="351">
        <v>0</v>
      </c>
    </row>
    <row r="290" spans="1:5" ht="14.25" customHeight="1">
      <c r="A290" s="357">
        <v>4270</v>
      </c>
      <c r="B290" s="303">
        <v>442400</v>
      </c>
      <c r="C290" s="318" t="s">
        <v>191</v>
      </c>
      <c r="D290" s="351">
        <v>0</v>
      </c>
      <c r="E290" s="351">
        <v>0</v>
      </c>
    </row>
    <row r="291" spans="1:5" ht="14.25" customHeight="1">
      <c r="A291" s="375">
        <v>4271</v>
      </c>
      <c r="B291" s="303">
        <v>442500</v>
      </c>
      <c r="C291" s="318" t="s">
        <v>440</v>
      </c>
      <c r="D291" s="351">
        <v>0</v>
      </c>
      <c r="E291" s="351">
        <v>0</v>
      </c>
    </row>
    <row r="292" spans="1:5" ht="14.25" customHeight="1">
      <c r="A292" s="357">
        <v>4272</v>
      </c>
      <c r="B292" s="373">
        <v>442600</v>
      </c>
      <c r="C292" s="374" t="s">
        <v>441</v>
      </c>
      <c r="D292" s="351">
        <v>0</v>
      </c>
      <c r="E292" s="351">
        <v>0</v>
      </c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>
        <v>0</v>
      </c>
      <c r="E294" s="351">
        <v>0</v>
      </c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350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>
        <v>0</v>
      </c>
      <c r="E296" s="351">
        <v>0</v>
      </c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0</v>
      </c>
      <c r="E297" s="351">
        <v>350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>
        <v>0</v>
      </c>
      <c r="E298" s="351">
        <v>0</v>
      </c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>
        <v>0</v>
      </c>
      <c r="E301" s="351">
        <v>0</v>
      </c>
    </row>
    <row r="302" spans="1:5" ht="24">
      <c r="A302" s="357">
        <v>4282</v>
      </c>
      <c r="B302" s="303">
        <v>451200</v>
      </c>
      <c r="C302" s="318" t="s">
        <v>354</v>
      </c>
      <c r="D302" s="351">
        <v>0</v>
      </c>
      <c r="E302" s="351">
        <v>0</v>
      </c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>
        <v>0</v>
      </c>
      <c r="E304" s="351">
        <v>0</v>
      </c>
    </row>
    <row r="305" spans="1:5" ht="14.25" customHeight="1">
      <c r="A305" s="375">
        <v>4285</v>
      </c>
      <c r="B305" s="303">
        <v>452200</v>
      </c>
      <c r="C305" s="318" t="s">
        <v>356</v>
      </c>
      <c r="D305" s="351">
        <v>0</v>
      </c>
      <c r="E305" s="351">
        <v>0</v>
      </c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>
        <v>0</v>
      </c>
      <c r="E307" s="351">
        <v>0</v>
      </c>
    </row>
    <row r="308" spans="1:5" ht="14.25" customHeight="1">
      <c r="A308" s="357">
        <v>4288</v>
      </c>
      <c r="B308" s="303">
        <v>453200</v>
      </c>
      <c r="C308" s="318" t="s">
        <v>358</v>
      </c>
      <c r="D308" s="351">
        <v>0</v>
      </c>
      <c r="E308" s="351">
        <v>0</v>
      </c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>
        <v>0</v>
      </c>
      <c r="E310" s="351">
        <v>0</v>
      </c>
    </row>
    <row r="311" spans="1:5" ht="15" customHeight="1">
      <c r="A311" s="375">
        <v>4291</v>
      </c>
      <c r="B311" s="303">
        <v>454200</v>
      </c>
      <c r="C311" s="318" t="s">
        <v>360</v>
      </c>
      <c r="D311" s="351">
        <v>0</v>
      </c>
      <c r="E311" s="351">
        <v>0</v>
      </c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5546</v>
      </c>
      <c r="E312" s="350">
        <f>E313+E316+E319+E322+E325</f>
        <v>2064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>
        <v>0</v>
      </c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>
        <v>0</v>
      </c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>
        <v>0</v>
      </c>
      <c r="E317" s="351">
        <v>0</v>
      </c>
    </row>
    <row r="318" spans="1:5" ht="15" customHeight="1">
      <c r="A318" s="357">
        <v>4298</v>
      </c>
      <c r="B318" s="303">
        <v>462200</v>
      </c>
      <c r="C318" s="318" t="s">
        <v>473</v>
      </c>
      <c r="D318" s="351">
        <v>0</v>
      </c>
      <c r="E318" s="351">
        <v>0</v>
      </c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>
        <v>0</v>
      </c>
      <c r="E320" s="351">
        <v>0</v>
      </c>
    </row>
    <row r="321" spans="1:5" ht="15" customHeight="1">
      <c r="A321" s="375">
        <v>4301</v>
      </c>
      <c r="B321" s="303">
        <v>463200</v>
      </c>
      <c r="C321" s="318" t="s">
        <v>439</v>
      </c>
      <c r="D321" s="351">
        <v>0</v>
      </c>
      <c r="E321" s="351">
        <v>0</v>
      </c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>
        <v>0</v>
      </c>
      <c r="E323" s="351">
        <v>0</v>
      </c>
    </row>
    <row r="324" spans="1:5" ht="24">
      <c r="A324" s="357">
        <v>4304</v>
      </c>
      <c r="B324" s="373">
        <v>464200</v>
      </c>
      <c r="C324" s="374" t="s">
        <v>58</v>
      </c>
      <c r="D324" s="351">
        <v>0</v>
      </c>
      <c r="E324" s="351">
        <v>0</v>
      </c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5546</v>
      </c>
      <c r="E325" s="356">
        <f>E326+E327</f>
        <v>2064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5546</v>
      </c>
      <c r="E326" s="351">
        <v>2064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>
        <v>0</v>
      </c>
      <c r="E327" s="351">
        <v>0</v>
      </c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>
        <v>0</v>
      </c>
      <c r="E330" s="351">
        <v>0</v>
      </c>
    </row>
    <row r="331" spans="1:5" ht="24">
      <c r="A331" s="375">
        <v>4311</v>
      </c>
      <c r="B331" s="303">
        <v>471200</v>
      </c>
      <c r="C331" s="318" t="s">
        <v>93</v>
      </c>
      <c r="D331" s="351">
        <v>0</v>
      </c>
      <c r="E331" s="351">
        <v>0</v>
      </c>
    </row>
    <row r="332" spans="1:5" ht="24">
      <c r="A332" s="357">
        <v>4312</v>
      </c>
      <c r="B332" s="303">
        <v>471900</v>
      </c>
      <c r="C332" s="318" t="s">
        <v>94</v>
      </c>
      <c r="D332" s="351">
        <v>0</v>
      </c>
      <c r="E332" s="351">
        <v>0</v>
      </c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>
        <v>0</v>
      </c>
      <c r="E334" s="351">
        <v>0</v>
      </c>
    </row>
    <row r="335" spans="1:5" ht="12.75" customHeight="1">
      <c r="A335" s="375">
        <v>4315</v>
      </c>
      <c r="B335" s="303">
        <v>472200</v>
      </c>
      <c r="C335" s="318" t="s">
        <v>1390</v>
      </c>
      <c r="D335" s="351">
        <v>0</v>
      </c>
      <c r="E335" s="351">
        <v>0</v>
      </c>
    </row>
    <row r="336" spans="1:5" ht="12.75" customHeight="1">
      <c r="A336" s="357">
        <v>4316</v>
      </c>
      <c r="B336" s="303">
        <v>472300</v>
      </c>
      <c r="C336" s="318" t="s">
        <v>1391</v>
      </c>
      <c r="D336" s="351">
        <v>0</v>
      </c>
      <c r="E336" s="351">
        <v>0</v>
      </c>
    </row>
    <row r="337" spans="1:5" ht="12.75" customHeight="1">
      <c r="A337" s="375">
        <v>4317</v>
      </c>
      <c r="B337" s="303">
        <v>472400</v>
      </c>
      <c r="C337" s="318" t="s">
        <v>1392</v>
      </c>
      <c r="D337" s="351">
        <v>0</v>
      </c>
      <c r="E337" s="351">
        <v>0</v>
      </c>
    </row>
    <row r="338" spans="1:5" ht="12.75" customHeight="1">
      <c r="A338" s="357">
        <v>4318</v>
      </c>
      <c r="B338" s="303">
        <v>472500</v>
      </c>
      <c r="C338" s="318" t="s">
        <v>40</v>
      </c>
      <c r="D338" s="351">
        <v>0</v>
      </c>
      <c r="E338" s="351">
        <v>0</v>
      </c>
    </row>
    <row r="339" spans="1:5" ht="12.75" customHeight="1">
      <c r="A339" s="375">
        <v>4319</v>
      </c>
      <c r="B339" s="303">
        <v>472600</v>
      </c>
      <c r="C339" s="318" t="s">
        <v>41</v>
      </c>
      <c r="D339" s="351">
        <v>0</v>
      </c>
      <c r="E339" s="351">
        <v>0</v>
      </c>
    </row>
    <row r="340" spans="1:5" ht="12.75" customHeight="1">
      <c r="A340" s="357">
        <v>4320</v>
      </c>
      <c r="B340" s="303">
        <v>472700</v>
      </c>
      <c r="C340" s="318" t="s">
        <v>1393</v>
      </c>
      <c r="D340" s="351">
        <v>0</v>
      </c>
      <c r="E340" s="351">
        <v>0</v>
      </c>
    </row>
    <row r="341" spans="1:5" ht="12.75" customHeight="1">
      <c r="A341" s="375">
        <v>4321</v>
      </c>
      <c r="B341" s="303">
        <v>472800</v>
      </c>
      <c r="C341" s="318" t="s">
        <v>1394</v>
      </c>
      <c r="D341" s="351">
        <v>0</v>
      </c>
      <c r="E341" s="351">
        <v>0</v>
      </c>
    </row>
    <row r="342" spans="1:5" ht="12.75" customHeight="1">
      <c r="A342" s="357">
        <v>4322</v>
      </c>
      <c r="B342" s="303">
        <v>472900</v>
      </c>
      <c r="C342" s="318" t="s">
        <v>658</v>
      </c>
      <c r="D342" s="351">
        <v>0</v>
      </c>
      <c r="E342" s="351">
        <v>0</v>
      </c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177</v>
      </c>
      <c r="E343" s="350">
        <f>E344+E347+E351+E353+E356+E358</f>
        <v>115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>
        <v>0</v>
      </c>
      <c r="E345" s="351">
        <v>0</v>
      </c>
    </row>
    <row r="346" spans="1:5" ht="12.75">
      <c r="A346" s="375">
        <v>4326</v>
      </c>
      <c r="B346" s="303">
        <v>481900</v>
      </c>
      <c r="C346" s="318" t="s">
        <v>364</v>
      </c>
      <c r="D346" s="351">
        <v>0</v>
      </c>
      <c r="E346" s="351">
        <v>0</v>
      </c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177</v>
      </c>
      <c r="E347" s="350">
        <f>SUM(E348:E350)</f>
        <v>115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81</v>
      </c>
      <c r="E348" s="351">
        <v>108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96</v>
      </c>
      <c r="E349" s="351">
        <v>7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0</v>
      </c>
      <c r="E350" s="351">
        <v>0</v>
      </c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0</v>
      </c>
      <c r="E352" s="351">
        <v>0</v>
      </c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>
        <v>0</v>
      </c>
      <c r="E354" s="351">
        <v>0</v>
      </c>
    </row>
    <row r="355" spans="1:5" ht="14.25" customHeight="1">
      <c r="A355" s="375">
        <v>4335</v>
      </c>
      <c r="B355" s="303">
        <v>484200</v>
      </c>
      <c r="C355" s="318" t="s">
        <v>455</v>
      </c>
      <c r="D355" s="351">
        <v>0</v>
      </c>
      <c r="E355" s="351">
        <v>0</v>
      </c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>
        <v>0</v>
      </c>
      <c r="E357" s="351">
        <v>0</v>
      </c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>
        <v>0</v>
      </c>
      <c r="E359" s="351">
        <v>0</v>
      </c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21378</v>
      </c>
      <c r="E360" s="350">
        <f>E361+E383+E392+E395+E403</f>
        <v>70995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21378</v>
      </c>
      <c r="E361" s="350">
        <f>E362+E367+E377+E379+E381</f>
        <v>70995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7000</v>
      </c>
      <c r="E362" s="350">
        <f>SUM(E363:E366)</f>
        <v>5173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>
        <v>0</v>
      </c>
      <c r="E363" s="351">
        <v>0</v>
      </c>
    </row>
    <row r="364" spans="1:5" ht="13.5" customHeight="1">
      <c r="A364" s="375">
        <v>4344</v>
      </c>
      <c r="B364" s="303">
        <v>511200</v>
      </c>
      <c r="C364" s="318" t="s">
        <v>572</v>
      </c>
      <c r="D364" s="351">
        <v>0</v>
      </c>
      <c r="E364" s="351">
        <v>0</v>
      </c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7000</v>
      </c>
      <c r="E365" s="351">
        <v>5173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>
        <v>0</v>
      </c>
      <c r="E366" s="351">
        <v>0</v>
      </c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14378</v>
      </c>
      <c r="E367" s="350">
        <f>SUM(E368:E376)</f>
        <v>65822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0</v>
      </c>
      <c r="E368" s="351">
        <v>0</v>
      </c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700</v>
      </c>
      <c r="E369" s="351">
        <v>4032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>
        <v>0</v>
      </c>
      <c r="E370" s="351">
        <v>0</v>
      </c>
    </row>
    <row r="371" spans="1:5" ht="13.5" customHeight="1">
      <c r="A371" s="375">
        <v>4351</v>
      </c>
      <c r="B371" s="303">
        <v>512400</v>
      </c>
      <c r="C371" s="318" t="s">
        <v>346</v>
      </c>
      <c r="D371" s="351">
        <v>0</v>
      </c>
      <c r="E371" s="351">
        <v>0</v>
      </c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13678</v>
      </c>
      <c r="E372" s="351">
        <v>60936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>
        <v>0</v>
      </c>
      <c r="E373" s="351">
        <v>0</v>
      </c>
    </row>
    <row r="374" spans="1:5" ht="13.5" customHeight="1">
      <c r="A374" s="375">
        <v>4354</v>
      </c>
      <c r="B374" s="303">
        <v>512700</v>
      </c>
      <c r="C374" s="318" t="s">
        <v>103</v>
      </c>
      <c r="D374" s="351">
        <v>0</v>
      </c>
      <c r="E374" s="351">
        <v>0</v>
      </c>
    </row>
    <row r="375" spans="1:5" ht="13.5" customHeight="1">
      <c r="A375" s="375">
        <v>4355</v>
      </c>
      <c r="B375" s="303">
        <v>512800</v>
      </c>
      <c r="C375" s="318" t="s">
        <v>104</v>
      </c>
      <c r="D375" s="351">
        <v>0</v>
      </c>
      <c r="E375" s="351">
        <v>0</v>
      </c>
    </row>
    <row r="376" spans="1:5" ht="13.5" customHeight="1">
      <c r="A376" s="375">
        <v>4356</v>
      </c>
      <c r="B376" s="373">
        <v>512900</v>
      </c>
      <c r="C376" s="374" t="s">
        <v>576</v>
      </c>
      <c r="D376" s="351">
        <v>0</v>
      </c>
      <c r="E376" s="351">
        <v>854</v>
      </c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>
        <v>0</v>
      </c>
      <c r="E378" s="351">
        <v>0</v>
      </c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>
        <v>0</v>
      </c>
      <c r="E380" s="351">
        <v>0</v>
      </c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0</v>
      </c>
      <c r="E382" s="351">
        <v>0</v>
      </c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>
        <v>0</v>
      </c>
      <c r="E385" s="351">
        <v>0</v>
      </c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>
        <v>0</v>
      </c>
      <c r="E387" s="351">
        <v>0</v>
      </c>
    </row>
    <row r="388" spans="1:5" ht="13.5" customHeight="1">
      <c r="A388" s="375">
        <v>4368</v>
      </c>
      <c r="B388" s="303">
        <v>522200</v>
      </c>
      <c r="C388" s="318" t="s">
        <v>328</v>
      </c>
      <c r="D388" s="351">
        <v>0</v>
      </c>
      <c r="E388" s="351">
        <v>0</v>
      </c>
    </row>
    <row r="389" spans="1:5" ht="13.5" customHeight="1">
      <c r="A389" s="375">
        <v>4369</v>
      </c>
      <c r="B389" s="303">
        <v>522300</v>
      </c>
      <c r="C389" s="318" t="s">
        <v>329</v>
      </c>
      <c r="D389" s="351">
        <v>0</v>
      </c>
      <c r="E389" s="351">
        <v>0</v>
      </c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0</v>
      </c>
      <c r="E391" s="351">
        <v>0</v>
      </c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>
        <v>0</v>
      </c>
      <c r="E394" s="351">
        <v>0</v>
      </c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>
        <v>0</v>
      </c>
      <c r="E397" s="351">
        <v>0</v>
      </c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>
        <v>0</v>
      </c>
      <c r="E399" s="351">
        <v>0</v>
      </c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>
        <v>0</v>
      </c>
      <c r="E401" s="351">
        <v>0</v>
      </c>
    </row>
    <row r="402" spans="1:5" ht="13.5" customHeight="1">
      <c r="A402" s="375">
        <v>4382</v>
      </c>
      <c r="B402" s="373">
        <v>543200</v>
      </c>
      <c r="C402" s="374" t="s">
        <v>333</v>
      </c>
      <c r="D402" s="351">
        <v>0</v>
      </c>
      <c r="E402" s="351">
        <v>0</v>
      </c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>
        <v>0</v>
      </c>
      <c r="E405" s="351">
        <v>0</v>
      </c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>
        <v>0</v>
      </c>
      <c r="E409" s="351">
        <v>0</v>
      </c>
    </row>
    <row r="410" spans="1:5" ht="14.25" customHeight="1">
      <c r="A410" s="375">
        <v>4390</v>
      </c>
      <c r="B410" s="303">
        <v>611200</v>
      </c>
      <c r="C410" s="318" t="s">
        <v>345</v>
      </c>
      <c r="D410" s="351">
        <v>0</v>
      </c>
      <c r="E410" s="351">
        <v>0</v>
      </c>
    </row>
    <row r="411" spans="1:5" ht="14.25" customHeight="1">
      <c r="A411" s="375">
        <v>4391</v>
      </c>
      <c r="B411" s="303">
        <v>611300</v>
      </c>
      <c r="C411" s="318" t="s">
        <v>490</v>
      </c>
      <c r="D411" s="351">
        <v>0</v>
      </c>
      <c r="E411" s="351">
        <v>0</v>
      </c>
    </row>
    <row r="412" spans="1:5" ht="14.25" customHeight="1">
      <c r="A412" s="375">
        <v>4392</v>
      </c>
      <c r="B412" s="303">
        <v>611400</v>
      </c>
      <c r="C412" s="318" t="s">
        <v>491</v>
      </c>
      <c r="D412" s="351">
        <v>0</v>
      </c>
      <c r="E412" s="351">
        <v>0</v>
      </c>
    </row>
    <row r="413" spans="1:5" ht="14.25" customHeight="1">
      <c r="A413" s="375">
        <v>4393</v>
      </c>
      <c r="B413" s="303">
        <v>611500</v>
      </c>
      <c r="C413" s="318" t="s">
        <v>492</v>
      </c>
      <c r="D413" s="351">
        <v>0</v>
      </c>
      <c r="E413" s="351">
        <v>0</v>
      </c>
    </row>
    <row r="414" spans="1:5" ht="14.25" customHeight="1">
      <c r="A414" s="375">
        <v>4394</v>
      </c>
      <c r="B414" s="303">
        <v>611600</v>
      </c>
      <c r="C414" s="318" t="s">
        <v>493</v>
      </c>
      <c r="D414" s="351">
        <v>0</v>
      </c>
      <c r="E414" s="351">
        <v>0</v>
      </c>
    </row>
    <row r="415" spans="1:5" ht="14.25" customHeight="1">
      <c r="A415" s="375">
        <v>4395</v>
      </c>
      <c r="B415" s="303">
        <v>611700</v>
      </c>
      <c r="C415" s="318" t="s">
        <v>1499</v>
      </c>
      <c r="D415" s="351">
        <v>0</v>
      </c>
      <c r="E415" s="351">
        <v>0</v>
      </c>
    </row>
    <row r="416" spans="1:5" ht="14.25" customHeight="1">
      <c r="A416" s="375">
        <v>4396</v>
      </c>
      <c r="B416" s="303">
        <v>611800</v>
      </c>
      <c r="C416" s="318" t="s">
        <v>494</v>
      </c>
      <c r="D416" s="351">
        <v>0</v>
      </c>
      <c r="E416" s="351">
        <v>0</v>
      </c>
    </row>
    <row r="417" spans="1:5" ht="14.25" customHeight="1">
      <c r="A417" s="375">
        <v>4397</v>
      </c>
      <c r="B417" s="303">
        <v>611900</v>
      </c>
      <c r="C417" s="318" t="s">
        <v>193</v>
      </c>
      <c r="D417" s="351">
        <v>0</v>
      </c>
      <c r="E417" s="351">
        <v>0</v>
      </c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>
        <v>0</v>
      </c>
      <c r="E419" s="351">
        <v>0</v>
      </c>
    </row>
    <row r="420" spans="1:5" ht="14.25" customHeight="1">
      <c r="A420" s="375">
        <v>4400</v>
      </c>
      <c r="B420" s="303">
        <v>612200</v>
      </c>
      <c r="C420" s="318" t="s">
        <v>495</v>
      </c>
      <c r="D420" s="351">
        <v>0</v>
      </c>
      <c r="E420" s="351">
        <v>0</v>
      </c>
    </row>
    <row r="421" spans="1:5" ht="14.25" customHeight="1">
      <c r="A421" s="375">
        <v>4401</v>
      </c>
      <c r="B421" s="303">
        <v>612300</v>
      </c>
      <c r="C421" s="318" t="s">
        <v>105</v>
      </c>
      <c r="D421" s="351">
        <v>0</v>
      </c>
      <c r="E421" s="351">
        <v>0</v>
      </c>
    </row>
    <row r="422" spans="1:5" ht="14.25" customHeight="1">
      <c r="A422" s="375">
        <v>4402</v>
      </c>
      <c r="B422" s="303">
        <v>612400</v>
      </c>
      <c r="C422" s="318" t="s">
        <v>1501</v>
      </c>
      <c r="D422" s="351">
        <v>0</v>
      </c>
      <c r="E422" s="351">
        <v>0</v>
      </c>
    </row>
    <row r="423" spans="1:5" ht="14.25" customHeight="1">
      <c r="A423" s="375">
        <v>4403</v>
      </c>
      <c r="B423" s="303">
        <v>612500</v>
      </c>
      <c r="C423" s="318" t="s">
        <v>1502</v>
      </c>
      <c r="D423" s="351">
        <v>0</v>
      </c>
      <c r="E423" s="351">
        <v>0</v>
      </c>
    </row>
    <row r="424" spans="1:5" ht="14.25" customHeight="1">
      <c r="A424" s="375">
        <v>4404</v>
      </c>
      <c r="B424" s="303">
        <v>612600</v>
      </c>
      <c r="C424" s="318" t="s">
        <v>106</v>
      </c>
      <c r="D424" s="351">
        <v>0</v>
      </c>
      <c r="E424" s="351">
        <v>0</v>
      </c>
    </row>
    <row r="425" spans="1:5" ht="14.25" customHeight="1">
      <c r="A425" s="375">
        <v>4405</v>
      </c>
      <c r="B425" s="303">
        <v>612900</v>
      </c>
      <c r="C425" s="318" t="s">
        <v>665</v>
      </c>
      <c r="D425" s="351">
        <v>0</v>
      </c>
      <c r="E425" s="351">
        <v>0</v>
      </c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>
        <v>0</v>
      </c>
      <c r="E427" s="351">
        <v>0</v>
      </c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>
        <v>0</v>
      </c>
      <c r="E429" s="351">
        <v>0</v>
      </c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>
        <v>0</v>
      </c>
      <c r="E431" s="403">
        <v>0</v>
      </c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>
        <v>0</v>
      </c>
      <c r="E434" s="351">
        <v>0</v>
      </c>
    </row>
    <row r="435" spans="1:5" ht="14.25" customHeight="1">
      <c r="A435" s="375">
        <v>4415</v>
      </c>
      <c r="B435" s="303">
        <v>621200</v>
      </c>
      <c r="C435" s="318" t="s">
        <v>335</v>
      </c>
      <c r="D435" s="351">
        <v>0</v>
      </c>
      <c r="E435" s="351">
        <v>0</v>
      </c>
    </row>
    <row r="436" spans="1:5" ht="14.25" customHeight="1">
      <c r="A436" s="375">
        <v>4416</v>
      </c>
      <c r="B436" s="303">
        <v>621300</v>
      </c>
      <c r="C436" s="318" t="s">
        <v>487</v>
      </c>
      <c r="D436" s="351">
        <v>0</v>
      </c>
      <c r="E436" s="351">
        <v>0</v>
      </c>
    </row>
    <row r="437" spans="1:5" ht="14.25" customHeight="1">
      <c r="A437" s="375">
        <v>4417</v>
      </c>
      <c r="B437" s="303">
        <v>621400</v>
      </c>
      <c r="C437" s="318" t="s">
        <v>150</v>
      </c>
      <c r="D437" s="351">
        <v>0</v>
      </c>
      <c r="E437" s="351">
        <v>0</v>
      </c>
    </row>
    <row r="438" spans="1:5" ht="14.25" customHeight="1">
      <c r="A438" s="375">
        <v>4418</v>
      </c>
      <c r="B438" s="303">
        <v>621500</v>
      </c>
      <c r="C438" s="318" t="s">
        <v>109</v>
      </c>
      <c r="D438" s="351">
        <v>0</v>
      </c>
      <c r="E438" s="351">
        <v>0</v>
      </c>
    </row>
    <row r="439" spans="1:5" ht="14.25" customHeight="1">
      <c r="A439" s="375">
        <v>4419</v>
      </c>
      <c r="B439" s="303">
        <v>621600</v>
      </c>
      <c r="C439" s="318" t="s">
        <v>488</v>
      </c>
      <c r="D439" s="351">
        <v>0</v>
      </c>
      <c r="E439" s="351">
        <v>0</v>
      </c>
    </row>
    <row r="440" spans="1:5" ht="14.25" customHeight="1">
      <c r="A440" s="375">
        <v>4420</v>
      </c>
      <c r="B440" s="303">
        <v>621700</v>
      </c>
      <c r="C440" s="318" t="s">
        <v>348</v>
      </c>
      <c r="D440" s="351">
        <v>0</v>
      </c>
      <c r="E440" s="351">
        <v>0</v>
      </c>
    </row>
    <row r="441" spans="1:5" ht="14.25" customHeight="1">
      <c r="A441" s="375">
        <v>4421</v>
      </c>
      <c r="B441" s="303">
        <v>621800</v>
      </c>
      <c r="C441" s="318" t="s">
        <v>489</v>
      </c>
      <c r="D441" s="351">
        <v>0</v>
      </c>
      <c r="E441" s="351">
        <v>0</v>
      </c>
    </row>
    <row r="442" spans="1:5" ht="14.25" customHeight="1">
      <c r="A442" s="375">
        <v>4422</v>
      </c>
      <c r="B442" s="303">
        <v>621900</v>
      </c>
      <c r="C442" s="318" t="s">
        <v>349</v>
      </c>
      <c r="D442" s="351">
        <v>0</v>
      </c>
      <c r="E442" s="351">
        <v>0</v>
      </c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>
        <v>0</v>
      </c>
      <c r="E444" s="351">
        <v>0</v>
      </c>
    </row>
    <row r="445" spans="1:5" ht="14.25" customHeight="1">
      <c r="A445" s="375">
        <v>4425</v>
      </c>
      <c r="B445" s="303">
        <v>622200</v>
      </c>
      <c r="C445" s="318" t="s">
        <v>644</v>
      </c>
      <c r="D445" s="351">
        <v>0</v>
      </c>
      <c r="E445" s="351">
        <v>0</v>
      </c>
    </row>
    <row r="446" spans="1:5" ht="14.25" customHeight="1">
      <c r="A446" s="375">
        <v>4426</v>
      </c>
      <c r="B446" s="303">
        <v>622300</v>
      </c>
      <c r="C446" s="318" t="s">
        <v>645</v>
      </c>
      <c r="D446" s="351">
        <v>0</v>
      </c>
      <c r="E446" s="351">
        <v>0</v>
      </c>
    </row>
    <row r="447" spans="1:5" ht="14.25" customHeight="1">
      <c r="A447" s="375">
        <v>4427</v>
      </c>
      <c r="B447" s="303">
        <v>622400</v>
      </c>
      <c r="C447" s="318" t="s">
        <v>646</v>
      </c>
      <c r="D447" s="351">
        <v>0</v>
      </c>
      <c r="E447" s="351">
        <v>0</v>
      </c>
    </row>
    <row r="448" spans="1:5" ht="14.25" customHeight="1">
      <c r="A448" s="375">
        <v>4428</v>
      </c>
      <c r="B448" s="303">
        <v>622500</v>
      </c>
      <c r="C448" s="318" t="s">
        <v>647</v>
      </c>
      <c r="D448" s="351">
        <v>0</v>
      </c>
      <c r="E448" s="351">
        <v>0</v>
      </c>
    </row>
    <row r="449" spans="1:5" ht="14.25" customHeight="1">
      <c r="A449" s="375">
        <v>4429</v>
      </c>
      <c r="B449" s="365">
        <v>622600</v>
      </c>
      <c r="C449" s="318" t="s">
        <v>352</v>
      </c>
      <c r="D449" s="351">
        <v>0</v>
      </c>
      <c r="E449" s="351">
        <v>0</v>
      </c>
    </row>
    <row r="450" spans="1:5" ht="14.25" customHeight="1">
      <c r="A450" s="375">
        <v>4430</v>
      </c>
      <c r="B450" s="416">
        <v>622700</v>
      </c>
      <c r="C450" s="374" t="s">
        <v>351</v>
      </c>
      <c r="D450" s="351">
        <v>0</v>
      </c>
      <c r="E450" s="351">
        <v>0</v>
      </c>
    </row>
    <row r="451" spans="1:5" ht="14.25" customHeight="1">
      <c r="A451" s="375">
        <v>4431</v>
      </c>
      <c r="B451" s="372">
        <v>622800</v>
      </c>
      <c r="C451" s="367" t="s">
        <v>151</v>
      </c>
      <c r="D451" s="359">
        <v>0</v>
      </c>
      <c r="E451" s="351">
        <v>0</v>
      </c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>
        <v>0</v>
      </c>
      <c r="E453" s="351">
        <v>0</v>
      </c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0</v>
      </c>
      <c r="E454" s="350">
        <f>IF(E21-E191&gt;0,E21-E191,0)</f>
        <v>41730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12505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1657</v>
      </c>
      <c r="D456" s="418">
        <v>68922</v>
      </c>
      <c r="E456" s="418">
        <v>60941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1677847</v>
      </c>
      <c r="E457" s="350">
        <f>E21+E458</f>
        <v>1943903</v>
      </c>
    </row>
    <row r="458" spans="1:5" ht="24">
      <c r="A458" s="375">
        <v>4438</v>
      </c>
      <c r="B458" s="293"/>
      <c r="C458" s="419" t="s">
        <v>1659</v>
      </c>
      <c r="D458" s="351">
        <v>2129</v>
      </c>
      <c r="E458" s="351">
        <v>502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1685828</v>
      </c>
      <c r="E459" s="350">
        <f>E191-E460+E461</f>
        <v>1899493</v>
      </c>
    </row>
    <row r="460" spans="1:5" ht="24">
      <c r="A460" s="375">
        <v>4440</v>
      </c>
      <c r="B460" s="293"/>
      <c r="C460" s="420" t="s">
        <v>1661</v>
      </c>
      <c r="D460" s="351">
        <v>4391</v>
      </c>
      <c r="E460" s="351">
        <v>2918</v>
      </c>
    </row>
    <row r="461" spans="1:5" ht="24">
      <c r="A461" s="375">
        <v>4441</v>
      </c>
      <c r="B461" s="360"/>
      <c r="C461" s="367" t="s">
        <v>1662</v>
      </c>
      <c r="D461" s="359">
        <v>1996</v>
      </c>
      <c r="E461" s="351">
        <v>740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60941</v>
      </c>
      <c r="E462" s="350">
        <f>E456+E457-E459</f>
        <v>105351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53">
      <selection activeCell="K430" sqref="K430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IOHB "Banjica"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Mihajla Avramovića 28, Beograd</v>
      </c>
      <c r="B9" s="6"/>
      <c r="C9" s="146"/>
      <c r="D9" s="3" t="str">
        <f>"Матични број:   "&amp;MaticniBroj</f>
        <v>Матични број:   07035900</v>
      </c>
      <c r="E9" s="8"/>
    </row>
    <row r="10" spans="1:5" ht="31.5" customHeight="1">
      <c r="A10" s="2" t="str">
        <f>"ПИБ:   "&amp;bip</f>
        <v>ПИБ:   100221390</v>
      </c>
      <c r="B10" s="6"/>
      <c r="C10" s="146"/>
      <c r="D10" s="4" t="str">
        <f>"Број подрачуна:  "&amp;BrojPodracuna</f>
        <v>Број подрачуна:  840-273661-56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1999902</v>
      </c>
      <c r="E22" s="20">
        <f aca="true" t="shared" si="0" ref="E22:E57">SUM(F22:K22)</f>
        <v>1943401</v>
      </c>
      <c r="F22" s="20">
        <f aca="true" t="shared" si="1" ref="F22:K22">F23+F147</f>
        <v>60195</v>
      </c>
      <c r="G22" s="20">
        <f t="shared" si="1"/>
        <v>0</v>
      </c>
      <c r="H22" s="20">
        <f t="shared" si="1"/>
        <v>0</v>
      </c>
      <c r="I22" s="20">
        <f t="shared" si="1"/>
        <v>1760593</v>
      </c>
      <c r="J22" s="20">
        <f t="shared" si="1"/>
        <v>1600</v>
      </c>
      <c r="K22" s="21">
        <f t="shared" si="1"/>
        <v>121013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1999702</v>
      </c>
      <c r="E23" s="20">
        <f t="shared" si="0"/>
        <v>1941951</v>
      </c>
      <c r="F23" s="20">
        <f aca="true" t="shared" si="2" ref="F23:K23">F24+F76+F90+F102+F131+F136+F140</f>
        <v>60195</v>
      </c>
      <c r="G23" s="20">
        <f t="shared" si="2"/>
        <v>0</v>
      </c>
      <c r="H23" s="20">
        <f t="shared" si="2"/>
        <v>0</v>
      </c>
      <c r="I23" s="20">
        <f t="shared" si="2"/>
        <v>1760593</v>
      </c>
      <c r="J23" s="20">
        <f t="shared" si="2"/>
        <v>1600</v>
      </c>
      <c r="K23" s="21">
        <f t="shared" si="2"/>
        <v>119563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4">
        <v>0</v>
      </c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4">
        <v>0</v>
      </c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4">
        <v>0</v>
      </c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4">
        <v>0</v>
      </c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4">
        <v>0</v>
      </c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4">
        <v>0</v>
      </c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4">
        <v>0</v>
      </c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4">
        <v>0</v>
      </c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4">
        <v>0</v>
      </c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4">
        <v>0</v>
      </c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4">
        <v>0</v>
      </c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4">
        <v>0</v>
      </c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4">
        <v>0</v>
      </c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4">
        <v>0</v>
      </c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124000</v>
      </c>
      <c r="E102" s="20">
        <f t="shared" si="20"/>
        <v>121163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1600</v>
      </c>
      <c r="K102" s="21">
        <f t="shared" si="21"/>
        <v>119563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4">
        <v>0</v>
      </c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4">
        <v>0</v>
      </c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4">
        <v>0</v>
      </c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5">
        <v>0</v>
      </c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4">
        <v>0</v>
      </c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4">
        <v>0</v>
      </c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120000</v>
      </c>
      <c r="E110" s="20">
        <f t="shared" si="20"/>
        <v>110275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110275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120000</v>
      </c>
      <c r="E111" s="23">
        <f t="shared" si="20"/>
        <v>110275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4">
        <v>110275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4">
        <v>0</v>
      </c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4">
        <v>0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4">
        <v>0</v>
      </c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4">
        <v>0</v>
      </c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4">
        <v>0</v>
      </c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4">
        <v>0</v>
      </c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4">
        <v>0</v>
      </c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4">
        <v>0</v>
      </c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4">
        <v>0</v>
      </c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2000</v>
      </c>
      <c r="E126" s="20">
        <f t="shared" si="20"/>
        <v>1600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1600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2000</v>
      </c>
      <c r="E127" s="23">
        <f t="shared" si="20"/>
        <v>1600</v>
      </c>
      <c r="F127" s="22">
        <v>0</v>
      </c>
      <c r="G127" s="22">
        <v>0</v>
      </c>
      <c r="H127" s="22">
        <v>0</v>
      </c>
      <c r="I127" s="22">
        <v>0</v>
      </c>
      <c r="J127" s="22">
        <v>1600</v>
      </c>
      <c r="K127" s="24">
        <v>0</v>
      </c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4">
        <v>0</v>
      </c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2000</v>
      </c>
      <c r="E129" s="20">
        <f t="shared" si="20"/>
        <v>9288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9288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2000</v>
      </c>
      <c r="E130" s="23">
        <f t="shared" si="20"/>
        <v>9288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4">
        <v>9288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40000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40000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40000</v>
      </c>
      <c r="E133" s="23">
        <f t="shared" si="20"/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4">
        <v>0</v>
      </c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4">
        <v>0</v>
      </c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1769214</v>
      </c>
      <c r="E136" s="20">
        <f aca="true" t="shared" si="30" ref="E136:E175">SUM(F136:K136)</f>
        <v>1760593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1760593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1769214</v>
      </c>
      <c r="E137" s="20">
        <f t="shared" si="30"/>
        <v>1760593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1760593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1769214</v>
      </c>
      <c r="E138" s="23">
        <f>SUM(F138:K138)</f>
        <v>1760593</v>
      </c>
      <c r="F138" s="22">
        <v>0</v>
      </c>
      <c r="G138" s="22">
        <v>0</v>
      </c>
      <c r="H138" s="22">
        <v>0</v>
      </c>
      <c r="I138" s="22">
        <v>1760593</v>
      </c>
      <c r="J138" s="22">
        <v>0</v>
      </c>
      <c r="K138" s="24">
        <v>0</v>
      </c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4">
        <v>0</v>
      </c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66488</v>
      </c>
      <c r="E140" s="20">
        <f t="shared" si="30"/>
        <v>60195</v>
      </c>
      <c r="F140" s="20">
        <f aca="true" t="shared" si="33" ref="F140:K140">F141</f>
        <v>60195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66488</v>
      </c>
      <c r="E141" s="20">
        <f t="shared" si="30"/>
        <v>60195</v>
      </c>
      <c r="F141" s="20">
        <f aca="true" t="shared" si="34" ref="F141:K141">F146</f>
        <v>60195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66488</v>
      </c>
      <c r="E146" s="23">
        <f t="shared" si="30"/>
        <v>60195</v>
      </c>
      <c r="F146" s="22">
        <v>60195</v>
      </c>
      <c r="G146" s="22">
        <v>0</v>
      </c>
      <c r="H146" s="22">
        <v>0</v>
      </c>
      <c r="I146" s="22">
        <v>0</v>
      </c>
      <c r="J146" s="22">
        <v>0</v>
      </c>
      <c r="K146" s="24">
        <v>0</v>
      </c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200</v>
      </c>
      <c r="E147" s="20">
        <f t="shared" si="30"/>
        <v>1450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1450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200</v>
      </c>
      <c r="E148" s="20">
        <f t="shared" si="30"/>
        <v>1450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1450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4">
        <v>0</v>
      </c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4">
        <v>0</v>
      </c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200</v>
      </c>
      <c r="E153" s="20">
        <f t="shared" si="30"/>
        <v>1450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1450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>
        <v>200</v>
      </c>
      <c r="E154" s="23">
        <f t="shared" si="30"/>
        <v>1450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4">
        <v>1450</v>
      </c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4">
        <v>0</v>
      </c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4">
        <v>0</v>
      </c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4">
        <v>0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4">
        <v>0</v>
      </c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4">
        <v>0</v>
      </c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4">
        <v>0</v>
      </c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4">
        <v>0</v>
      </c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4">
        <v>0</v>
      </c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4">
        <v>0</v>
      </c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4">
        <v>0</v>
      </c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4">
        <v>0</v>
      </c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4">
        <v>0</v>
      </c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4">
        <v>0</v>
      </c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4">
        <v>0</v>
      </c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4">
        <v>0</v>
      </c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4">
        <v>0</v>
      </c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4">
        <v>0</v>
      </c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4">
        <v>0</v>
      </c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4">
        <v>0</v>
      </c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4">
        <v>0</v>
      </c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4">
        <v>0</v>
      </c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4">
        <v>0</v>
      </c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4">
        <v>0</v>
      </c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4">
        <v>0</v>
      </c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4">
        <v>0</v>
      </c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4">
        <v>0</v>
      </c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4">
        <v>0</v>
      </c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4">
        <v>0</v>
      </c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4">
        <v>0</v>
      </c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4">
        <v>0</v>
      </c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4">
        <v>0</v>
      </c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4">
        <v>0</v>
      </c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4">
        <v>0</v>
      </c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4">
        <v>0</v>
      </c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4">
        <v>0</v>
      </c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4">
        <v>0</v>
      </c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4">
        <v>0</v>
      </c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4">
        <v>0</v>
      </c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4">
        <v>0</v>
      </c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4">
        <v>0</v>
      </c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1999902</v>
      </c>
      <c r="E224" s="30">
        <f t="shared" si="57"/>
        <v>1943401</v>
      </c>
      <c r="F224" s="30">
        <f aca="true" t="shared" si="58" ref="F224:K224">F22+F176</f>
        <v>60195</v>
      </c>
      <c r="G224" s="30">
        <f t="shared" si="58"/>
        <v>0</v>
      </c>
      <c r="H224" s="30">
        <f t="shared" si="58"/>
        <v>0</v>
      </c>
      <c r="I224" s="30">
        <f t="shared" si="58"/>
        <v>1760593</v>
      </c>
      <c r="J224" s="30">
        <f t="shared" si="58"/>
        <v>1600</v>
      </c>
      <c r="K224" s="31">
        <f t="shared" si="58"/>
        <v>121013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2048327</v>
      </c>
      <c r="E233" s="20">
        <f aca="true" t="shared" si="59" ref="E233:E304">SUM(F233:K233)</f>
        <v>1901671</v>
      </c>
      <c r="F233" s="20">
        <f aca="true" t="shared" si="60" ref="F233:K233">F234+F430</f>
        <v>60195</v>
      </c>
      <c r="G233" s="20">
        <f t="shared" si="60"/>
        <v>0</v>
      </c>
      <c r="H233" s="20">
        <f t="shared" si="60"/>
        <v>0</v>
      </c>
      <c r="I233" s="20">
        <f t="shared" si="60"/>
        <v>1726017</v>
      </c>
      <c r="J233" s="20">
        <f t="shared" si="60"/>
        <v>3728</v>
      </c>
      <c r="K233" s="21">
        <f t="shared" si="60"/>
        <v>111731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1956925</v>
      </c>
      <c r="E234" s="20">
        <f t="shared" si="59"/>
        <v>1830676</v>
      </c>
      <c r="F234" s="20">
        <f aca="true" t="shared" si="61" ref="F234:K234">F235+F261+F310+F329+F357+F370+F390+F409</f>
        <v>86</v>
      </c>
      <c r="G234" s="20">
        <f t="shared" si="61"/>
        <v>0</v>
      </c>
      <c r="H234" s="20">
        <f t="shared" si="61"/>
        <v>0</v>
      </c>
      <c r="I234" s="20">
        <f t="shared" si="61"/>
        <v>1726017</v>
      </c>
      <c r="J234" s="20">
        <f t="shared" si="61"/>
        <v>102</v>
      </c>
      <c r="K234" s="21">
        <f t="shared" si="61"/>
        <v>104471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873174</v>
      </c>
      <c r="E235" s="20">
        <f t="shared" si="59"/>
        <v>836243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783376</v>
      </c>
      <c r="J235" s="20">
        <f t="shared" si="62"/>
        <v>0</v>
      </c>
      <c r="K235" s="21">
        <f t="shared" si="62"/>
        <v>52867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670710</v>
      </c>
      <c r="E236" s="20">
        <f t="shared" si="59"/>
        <v>673820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631672</v>
      </c>
      <c r="J236" s="20">
        <f t="shared" si="63"/>
        <v>0</v>
      </c>
      <c r="K236" s="21">
        <f t="shared" si="63"/>
        <v>42148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670710</v>
      </c>
      <c r="E237" s="23">
        <f t="shared" si="59"/>
        <v>673820</v>
      </c>
      <c r="F237" s="22">
        <v>0</v>
      </c>
      <c r="G237" s="22">
        <v>0</v>
      </c>
      <c r="H237" s="22">
        <v>0</v>
      </c>
      <c r="I237" s="22">
        <v>631672</v>
      </c>
      <c r="J237" s="22">
        <v>0</v>
      </c>
      <c r="K237" s="24">
        <v>42148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120066</v>
      </c>
      <c r="E238" s="20">
        <f t="shared" si="59"/>
        <v>120138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112613</v>
      </c>
      <c r="J238" s="20">
        <f t="shared" si="64"/>
        <v>0</v>
      </c>
      <c r="K238" s="21">
        <f t="shared" si="64"/>
        <v>7525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73795</v>
      </c>
      <c r="E239" s="23">
        <f t="shared" si="59"/>
        <v>80548</v>
      </c>
      <c r="F239" s="22">
        <v>0</v>
      </c>
      <c r="G239" s="22">
        <v>0</v>
      </c>
      <c r="H239" s="22">
        <v>0</v>
      </c>
      <c r="I239" s="22">
        <v>75495</v>
      </c>
      <c r="J239" s="22">
        <v>0</v>
      </c>
      <c r="K239" s="24">
        <v>5053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41422</v>
      </c>
      <c r="E240" s="23">
        <f t="shared" si="59"/>
        <v>34558</v>
      </c>
      <c r="F240" s="22">
        <v>0</v>
      </c>
      <c r="G240" s="22">
        <v>0</v>
      </c>
      <c r="H240" s="22">
        <v>0</v>
      </c>
      <c r="I240" s="22">
        <v>32400</v>
      </c>
      <c r="J240" s="22">
        <v>0</v>
      </c>
      <c r="K240" s="24">
        <v>2158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4849</v>
      </c>
      <c r="E241" s="23">
        <f t="shared" si="59"/>
        <v>5032</v>
      </c>
      <c r="F241" s="22">
        <v>0</v>
      </c>
      <c r="G241" s="22">
        <v>0</v>
      </c>
      <c r="H241" s="22">
        <v>0</v>
      </c>
      <c r="I241" s="22">
        <v>4718</v>
      </c>
      <c r="J241" s="22">
        <v>0</v>
      </c>
      <c r="K241" s="24">
        <v>314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350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350</v>
      </c>
      <c r="E243" s="23">
        <f t="shared" si="59"/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4">
        <v>0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41650</v>
      </c>
      <c r="E244" s="20">
        <f t="shared" si="59"/>
        <v>3952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3226</v>
      </c>
      <c r="J244" s="20">
        <f t="shared" si="66"/>
        <v>0</v>
      </c>
      <c r="K244" s="21">
        <f t="shared" si="66"/>
        <v>726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40000</v>
      </c>
      <c r="E245" s="23">
        <f t="shared" si="59"/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4">
        <v>0</v>
      </c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4">
        <v>0</v>
      </c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1650</v>
      </c>
      <c r="E247" s="23">
        <f t="shared" si="59"/>
        <v>3302</v>
      </c>
      <c r="F247" s="22">
        <v>0</v>
      </c>
      <c r="G247" s="22">
        <v>0</v>
      </c>
      <c r="H247" s="22">
        <v>0</v>
      </c>
      <c r="I247" s="22">
        <v>3151</v>
      </c>
      <c r="J247" s="22">
        <v>0</v>
      </c>
      <c r="K247" s="24">
        <v>151</v>
      </c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650</v>
      </c>
      <c r="F252" s="22">
        <v>0</v>
      </c>
      <c r="G252" s="22">
        <v>0</v>
      </c>
      <c r="H252" s="22">
        <v>0</v>
      </c>
      <c r="I252" s="22">
        <v>75</v>
      </c>
      <c r="J252" s="22">
        <v>0</v>
      </c>
      <c r="K252" s="24">
        <v>575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31391</v>
      </c>
      <c r="E253" s="20">
        <f t="shared" si="59"/>
        <v>30194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28799</v>
      </c>
      <c r="J253" s="20">
        <f t="shared" si="67"/>
        <v>0</v>
      </c>
      <c r="K253" s="21">
        <f t="shared" si="67"/>
        <v>1395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31391</v>
      </c>
      <c r="E254" s="23">
        <f t="shared" si="59"/>
        <v>30194</v>
      </c>
      <c r="F254" s="22">
        <v>0</v>
      </c>
      <c r="G254" s="22">
        <v>0</v>
      </c>
      <c r="H254" s="22">
        <v>0</v>
      </c>
      <c r="I254" s="22">
        <v>28799</v>
      </c>
      <c r="J254" s="22">
        <v>0</v>
      </c>
      <c r="K254" s="24">
        <v>1395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9007</v>
      </c>
      <c r="E255" s="94">
        <f t="shared" si="59"/>
        <v>8139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7066</v>
      </c>
      <c r="J255" s="94">
        <f t="shared" si="68"/>
        <v>0</v>
      </c>
      <c r="K255" s="95">
        <f t="shared" si="68"/>
        <v>1073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9007</v>
      </c>
      <c r="E256" s="23">
        <f t="shared" si="59"/>
        <v>8139</v>
      </c>
      <c r="F256" s="22">
        <v>0</v>
      </c>
      <c r="G256" s="22">
        <v>0</v>
      </c>
      <c r="H256" s="22">
        <v>0</v>
      </c>
      <c r="I256" s="22">
        <v>7066</v>
      </c>
      <c r="J256" s="22">
        <v>0</v>
      </c>
      <c r="K256" s="24">
        <v>1073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4">
        <v>0</v>
      </c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4">
        <v>0</v>
      </c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1071594</v>
      </c>
      <c r="E261" s="20">
        <f t="shared" si="59"/>
        <v>988986</v>
      </c>
      <c r="F261" s="20">
        <f aca="true" t="shared" si="71" ref="F261:K261">F262+F270+F276+F289+F297+F300</f>
        <v>86</v>
      </c>
      <c r="G261" s="20">
        <f t="shared" si="71"/>
        <v>0</v>
      </c>
      <c r="H261" s="20">
        <f t="shared" si="71"/>
        <v>0</v>
      </c>
      <c r="I261" s="20">
        <f t="shared" si="71"/>
        <v>940649</v>
      </c>
      <c r="J261" s="20">
        <f t="shared" si="71"/>
        <v>102</v>
      </c>
      <c r="K261" s="21">
        <f t="shared" si="71"/>
        <v>48149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63573</v>
      </c>
      <c r="E262" s="20">
        <f t="shared" si="59"/>
        <v>58329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56707</v>
      </c>
      <c r="J262" s="20">
        <f t="shared" si="72"/>
        <v>7</v>
      </c>
      <c r="K262" s="21">
        <f t="shared" si="72"/>
        <v>1615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2900</v>
      </c>
      <c r="E263" s="23">
        <f t="shared" si="59"/>
        <v>2846</v>
      </c>
      <c r="F263" s="22">
        <v>0</v>
      </c>
      <c r="G263" s="22">
        <v>0</v>
      </c>
      <c r="H263" s="22">
        <v>0</v>
      </c>
      <c r="I263" s="22">
        <v>2494</v>
      </c>
      <c r="J263" s="22">
        <v>7</v>
      </c>
      <c r="K263" s="24">
        <v>345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33000</v>
      </c>
      <c r="E264" s="23">
        <f t="shared" si="59"/>
        <v>30079</v>
      </c>
      <c r="F264" s="22">
        <v>0</v>
      </c>
      <c r="G264" s="22">
        <v>0</v>
      </c>
      <c r="H264" s="22">
        <v>0</v>
      </c>
      <c r="I264" s="22">
        <v>30079</v>
      </c>
      <c r="J264" s="22">
        <v>0</v>
      </c>
      <c r="K264" s="24">
        <v>0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22462</v>
      </c>
      <c r="E265" s="23">
        <f t="shared" si="59"/>
        <v>20427</v>
      </c>
      <c r="F265" s="22">
        <v>0</v>
      </c>
      <c r="G265" s="22">
        <v>0</v>
      </c>
      <c r="H265" s="22">
        <v>0</v>
      </c>
      <c r="I265" s="22">
        <v>20390</v>
      </c>
      <c r="J265" s="22">
        <v>0</v>
      </c>
      <c r="K265" s="24">
        <v>37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3511</v>
      </c>
      <c r="E266" s="23">
        <f t="shared" si="59"/>
        <v>3024</v>
      </c>
      <c r="F266" s="22">
        <v>0</v>
      </c>
      <c r="G266" s="22">
        <v>0</v>
      </c>
      <c r="H266" s="22">
        <v>0</v>
      </c>
      <c r="I266" s="22">
        <v>2559</v>
      </c>
      <c r="J266" s="22">
        <v>0</v>
      </c>
      <c r="K266" s="24">
        <v>465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1500</v>
      </c>
      <c r="E267" s="23">
        <f t="shared" si="59"/>
        <v>1225</v>
      </c>
      <c r="F267" s="22">
        <v>0</v>
      </c>
      <c r="G267" s="22">
        <v>0</v>
      </c>
      <c r="H267" s="22">
        <v>0</v>
      </c>
      <c r="I267" s="22">
        <v>1164</v>
      </c>
      <c r="J267" s="22">
        <v>0</v>
      </c>
      <c r="K267" s="24">
        <v>61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4">
        <v>0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200</v>
      </c>
      <c r="E269" s="23">
        <f t="shared" si="59"/>
        <v>728</v>
      </c>
      <c r="F269" s="22">
        <v>0</v>
      </c>
      <c r="G269" s="22">
        <v>0</v>
      </c>
      <c r="H269" s="22">
        <v>0</v>
      </c>
      <c r="I269" s="22">
        <v>21</v>
      </c>
      <c r="J269" s="22">
        <v>0</v>
      </c>
      <c r="K269" s="24">
        <v>707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1000</v>
      </c>
      <c r="E270" s="20">
        <f t="shared" si="59"/>
        <v>734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734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800</v>
      </c>
      <c r="E271" s="23">
        <f t="shared" si="59"/>
        <v>222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4">
        <v>222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1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4">
        <v>1</v>
      </c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200</v>
      </c>
      <c r="E273" s="23">
        <f t="shared" si="59"/>
        <v>511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4">
        <v>511</v>
      </c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4">
        <v>0</v>
      </c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4">
        <v>0</v>
      </c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30669</v>
      </c>
      <c r="E276" s="20">
        <f t="shared" si="59"/>
        <v>29547</v>
      </c>
      <c r="F276" s="20">
        <f aca="true" t="shared" si="74" ref="F276:K276">SUM(F277:F288)</f>
        <v>86</v>
      </c>
      <c r="G276" s="20">
        <f t="shared" si="74"/>
        <v>0</v>
      </c>
      <c r="H276" s="20">
        <f t="shared" si="74"/>
        <v>0</v>
      </c>
      <c r="I276" s="20">
        <f t="shared" si="74"/>
        <v>9213</v>
      </c>
      <c r="J276" s="20">
        <f t="shared" si="74"/>
        <v>0</v>
      </c>
      <c r="K276" s="21">
        <f t="shared" si="74"/>
        <v>20248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100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4">
        <v>100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5000</v>
      </c>
      <c r="E278" s="23">
        <f t="shared" si="59"/>
        <v>4270</v>
      </c>
      <c r="F278" s="22">
        <v>0</v>
      </c>
      <c r="G278" s="22">
        <v>0</v>
      </c>
      <c r="H278" s="22">
        <v>0</v>
      </c>
      <c r="I278" s="22">
        <v>4219</v>
      </c>
      <c r="J278" s="22">
        <v>0</v>
      </c>
      <c r="K278" s="24">
        <v>51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9000</v>
      </c>
      <c r="E279" s="23">
        <f t="shared" si="59"/>
        <v>5934</v>
      </c>
      <c r="F279" s="22">
        <v>0</v>
      </c>
      <c r="G279" s="22">
        <v>0</v>
      </c>
      <c r="H279" s="22">
        <v>0</v>
      </c>
      <c r="I279" s="22">
        <v>2403</v>
      </c>
      <c r="J279" s="22">
        <v>0</v>
      </c>
      <c r="K279" s="24">
        <v>3531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2000</v>
      </c>
      <c r="E280" s="23">
        <f t="shared" si="59"/>
        <v>2319</v>
      </c>
      <c r="F280" s="22">
        <v>0</v>
      </c>
      <c r="G280" s="22">
        <v>0</v>
      </c>
      <c r="H280" s="22">
        <v>0</v>
      </c>
      <c r="I280" s="22">
        <v>2284</v>
      </c>
      <c r="J280" s="22">
        <v>0</v>
      </c>
      <c r="K280" s="24">
        <v>35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8069</v>
      </c>
      <c r="E281" s="23">
        <f t="shared" si="59"/>
        <v>10605</v>
      </c>
      <c r="F281" s="22">
        <v>86</v>
      </c>
      <c r="G281" s="22">
        <v>0</v>
      </c>
      <c r="H281" s="22">
        <v>0</v>
      </c>
      <c r="I281" s="22">
        <v>307</v>
      </c>
      <c r="J281" s="22">
        <v>0</v>
      </c>
      <c r="K281" s="24">
        <v>10212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4">
        <v>0</v>
      </c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100</v>
      </c>
      <c r="E283" s="23">
        <f t="shared" si="59"/>
        <v>54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4">
        <v>54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6500</v>
      </c>
      <c r="E288" s="23">
        <f t="shared" si="59"/>
        <v>6265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4">
        <v>6265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4500</v>
      </c>
      <c r="E289" s="20">
        <f t="shared" si="59"/>
        <v>2166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1553</v>
      </c>
      <c r="J289" s="20">
        <f t="shared" si="75"/>
        <v>0</v>
      </c>
      <c r="K289" s="21">
        <f t="shared" si="75"/>
        <v>613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4">
        <v>0</v>
      </c>
    </row>
    <row r="291" spans="1:11" ht="18.75" customHeight="1">
      <c r="A291" s="156">
        <v>5222</v>
      </c>
      <c r="B291" s="140">
        <v>424200</v>
      </c>
      <c r="C291" s="149" t="s">
        <v>641</v>
      </c>
      <c r="D291" s="22">
        <v>40</v>
      </c>
      <c r="E291" s="23">
        <f t="shared" si="59"/>
        <v>44</v>
      </c>
      <c r="F291" s="22">
        <v>0</v>
      </c>
      <c r="G291" s="22">
        <v>0</v>
      </c>
      <c r="H291" s="22">
        <v>0</v>
      </c>
      <c r="I291" s="22">
        <v>44</v>
      </c>
      <c r="J291" s="22">
        <v>0</v>
      </c>
      <c r="K291" s="24">
        <v>0</v>
      </c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2960</v>
      </c>
      <c r="E292" s="23">
        <f t="shared" si="59"/>
        <v>2016</v>
      </c>
      <c r="F292" s="22">
        <v>0</v>
      </c>
      <c r="G292" s="22">
        <v>0</v>
      </c>
      <c r="H292" s="22">
        <v>0</v>
      </c>
      <c r="I292" s="22">
        <v>1509</v>
      </c>
      <c r="J292" s="22">
        <v>0</v>
      </c>
      <c r="K292" s="24">
        <v>507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4">
        <v>0</v>
      </c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21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4">
        <v>21</v>
      </c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4">
        <v>0</v>
      </c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1500</v>
      </c>
      <c r="E296" s="23">
        <f t="shared" si="59"/>
        <v>85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4">
        <v>85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23684</v>
      </c>
      <c r="E297" s="20">
        <f t="shared" si="59"/>
        <v>24521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24156</v>
      </c>
      <c r="J297" s="20">
        <f t="shared" si="76"/>
        <v>95</v>
      </c>
      <c r="K297" s="21">
        <f t="shared" si="76"/>
        <v>270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5750</v>
      </c>
      <c r="E298" s="23">
        <f t="shared" si="59"/>
        <v>8304</v>
      </c>
      <c r="F298" s="22">
        <v>0</v>
      </c>
      <c r="G298" s="22">
        <v>0</v>
      </c>
      <c r="H298" s="22">
        <v>0</v>
      </c>
      <c r="I298" s="22">
        <v>7970</v>
      </c>
      <c r="J298" s="22">
        <v>95</v>
      </c>
      <c r="K298" s="24">
        <v>239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17934</v>
      </c>
      <c r="E299" s="23">
        <f t="shared" si="59"/>
        <v>16217</v>
      </c>
      <c r="F299" s="22">
        <v>0</v>
      </c>
      <c r="G299" s="22">
        <v>0</v>
      </c>
      <c r="H299" s="22">
        <v>0</v>
      </c>
      <c r="I299" s="22">
        <v>16186</v>
      </c>
      <c r="J299" s="22">
        <v>0</v>
      </c>
      <c r="K299" s="24">
        <v>31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948168</v>
      </c>
      <c r="E300" s="20">
        <f t="shared" si="59"/>
        <v>873689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849020</v>
      </c>
      <c r="J300" s="20">
        <f t="shared" si="77"/>
        <v>0</v>
      </c>
      <c r="K300" s="21">
        <f t="shared" si="77"/>
        <v>24669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11700</v>
      </c>
      <c r="E301" s="23">
        <f t="shared" si="59"/>
        <v>8622</v>
      </c>
      <c r="F301" s="22">
        <v>0</v>
      </c>
      <c r="G301" s="22">
        <v>0</v>
      </c>
      <c r="H301" s="22">
        <v>0</v>
      </c>
      <c r="I301" s="22">
        <v>8616</v>
      </c>
      <c r="J301" s="22">
        <v>0</v>
      </c>
      <c r="K301" s="24">
        <v>6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4">
        <v>0</v>
      </c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600</v>
      </c>
      <c r="E303" s="23">
        <f t="shared" si="59"/>
        <v>269</v>
      </c>
      <c r="F303" s="22">
        <v>0</v>
      </c>
      <c r="G303" s="22">
        <v>0</v>
      </c>
      <c r="H303" s="22">
        <v>0</v>
      </c>
      <c r="I303" s="22">
        <v>263</v>
      </c>
      <c r="J303" s="22">
        <v>0</v>
      </c>
      <c r="K303" s="24">
        <v>6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1500</v>
      </c>
      <c r="E304" s="23">
        <f t="shared" si="59"/>
        <v>650</v>
      </c>
      <c r="F304" s="54">
        <v>0</v>
      </c>
      <c r="G304" s="54">
        <v>0</v>
      </c>
      <c r="H304" s="54">
        <v>0</v>
      </c>
      <c r="I304" s="54">
        <v>632</v>
      </c>
      <c r="J304" s="54">
        <v>0</v>
      </c>
      <c r="K304" s="55">
        <v>18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4">
        <v>0</v>
      </c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4">
        <v>0</v>
      </c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876139</v>
      </c>
      <c r="E307" s="23">
        <f t="shared" si="78"/>
        <v>799199</v>
      </c>
      <c r="F307" s="22">
        <v>0</v>
      </c>
      <c r="G307" s="22">
        <v>0</v>
      </c>
      <c r="H307" s="22">
        <v>0</v>
      </c>
      <c r="I307" s="22">
        <v>776042</v>
      </c>
      <c r="J307" s="22">
        <v>0</v>
      </c>
      <c r="K307" s="24">
        <v>23157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37200</v>
      </c>
      <c r="E308" s="23">
        <f t="shared" si="78"/>
        <v>35916</v>
      </c>
      <c r="F308" s="22">
        <v>0</v>
      </c>
      <c r="G308" s="22">
        <v>0</v>
      </c>
      <c r="H308" s="22">
        <v>0</v>
      </c>
      <c r="I308" s="22">
        <v>34638</v>
      </c>
      <c r="J308" s="22">
        <v>0</v>
      </c>
      <c r="K308" s="24">
        <v>1278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21029</v>
      </c>
      <c r="E309" s="23">
        <f t="shared" si="78"/>
        <v>29033</v>
      </c>
      <c r="F309" s="22">
        <v>0</v>
      </c>
      <c r="G309" s="22">
        <v>0</v>
      </c>
      <c r="H309" s="22">
        <v>0</v>
      </c>
      <c r="I309" s="22">
        <v>28829</v>
      </c>
      <c r="J309" s="22">
        <v>0</v>
      </c>
      <c r="K309" s="24">
        <v>204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4391</v>
      </c>
      <c r="E310" s="20">
        <f t="shared" si="78"/>
        <v>2918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2918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4391</v>
      </c>
      <c r="E311" s="20">
        <f t="shared" si="78"/>
        <v>2918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2918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809</v>
      </c>
      <c r="E312" s="23">
        <f t="shared" si="78"/>
        <v>599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4">
        <v>599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3582</v>
      </c>
      <c r="E313" s="23">
        <f t="shared" si="78"/>
        <v>2319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4">
        <v>2319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4">
        <v>0</v>
      </c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4">
        <v>0</v>
      </c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4">
        <v>0</v>
      </c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4">
        <v>0</v>
      </c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4">
        <v>0</v>
      </c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4">
        <v>0</v>
      </c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4">
        <v>0</v>
      </c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100</v>
      </c>
      <c r="E329" s="20">
        <f t="shared" si="78"/>
        <v>350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350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4">
        <v>0</v>
      </c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4">
        <v>0</v>
      </c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4">
        <v>0</v>
      </c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4">
        <v>0</v>
      </c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4">
        <v>0</v>
      </c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4">
        <v>0</v>
      </c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4">
        <v>0</v>
      </c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4">
        <v>0</v>
      </c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4">
        <v>0</v>
      </c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4">
        <v>0</v>
      </c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4">
        <v>0</v>
      </c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4">
        <v>0</v>
      </c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4">
        <v>0</v>
      </c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4">
        <v>0</v>
      </c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4">
        <v>0</v>
      </c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4">
        <v>0</v>
      </c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100</v>
      </c>
      <c r="E353" s="20">
        <f t="shared" si="78"/>
        <v>350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350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4">
        <v>0</v>
      </c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100</v>
      </c>
      <c r="E355" s="23">
        <f t="shared" si="78"/>
        <v>350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4">
        <v>350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4">
        <v>0</v>
      </c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4">
        <v>0</v>
      </c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4">
        <v>0</v>
      </c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4">
        <v>0</v>
      </c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4">
        <v>0</v>
      </c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4">
        <v>0</v>
      </c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4">
        <v>0</v>
      </c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4">
        <v>0</v>
      </c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4">
        <v>0</v>
      </c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7166</v>
      </c>
      <c r="E370" s="20">
        <f t="shared" si="78"/>
        <v>2064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1992</v>
      </c>
      <c r="J370" s="20">
        <f t="shared" si="95"/>
        <v>0</v>
      </c>
      <c r="K370" s="21">
        <f t="shared" si="95"/>
        <v>72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4">
        <v>0</v>
      </c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4">
        <v>0</v>
      </c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4">
        <v>0</v>
      </c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4">
        <v>0</v>
      </c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4">
        <v>0</v>
      </c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4">
        <v>0</v>
      </c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4">
        <v>0</v>
      </c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4">
        <v>0</v>
      </c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7166</v>
      </c>
      <c r="E387" s="20">
        <f t="shared" si="98"/>
        <v>2064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1992</v>
      </c>
      <c r="J387" s="20">
        <f t="shared" si="101"/>
        <v>0</v>
      </c>
      <c r="K387" s="21">
        <f t="shared" si="101"/>
        <v>72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7166</v>
      </c>
      <c r="E388" s="23">
        <f t="shared" si="98"/>
        <v>2064</v>
      </c>
      <c r="F388" s="22">
        <v>0</v>
      </c>
      <c r="G388" s="22">
        <v>0</v>
      </c>
      <c r="H388" s="22">
        <v>0</v>
      </c>
      <c r="I388" s="22">
        <v>1992</v>
      </c>
      <c r="J388" s="22">
        <v>0</v>
      </c>
      <c r="K388" s="24">
        <v>72</v>
      </c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4">
        <v>0</v>
      </c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4">
        <v>0</v>
      </c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4">
        <v>0</v>
      </c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4">
        <v>0</v>
      </c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4">
        <v>0</v>
      </c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4">
        <v>0</v>
      </c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4">
        <v>0</v>
      </c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4">
        <v>0</v>
      </c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4">
        <v>0</v>
      </c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4">
        <v>0</v>
      </c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4">
        <v>0</v>
      </c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4">
        <v>0</v>
      </c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4">
        <v>0</v>
      </c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500</v>
      </c>
      <c r="E409" s="20">
        <f t="shared" si="98"/>
        <v>115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115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4">
        <v>0</v>
      </c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4">
        <v>0</v>
      </c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500</v>
      </c>
      <c r="E413" s="20">
        <f t="shared" si="98"/>
        <v>115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115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450</v>
      </c>
      <c r="E414" s="23">
        <f t="shared" si="98"/>
        <v>108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4">
        <v>108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50</v>
      </c>
      <c r="E415" s="23">
        <f t="shared" si="98"/>
        <v>7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4">
        <v>7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4">
        <v>0</v>
      </c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4">
        <v>0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4">
        <v>0</v>
      </c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4">
        <v>0</v>
      </c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4">
        <v>0</v>
      </c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4">
        <v>0</v>
      </c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91402</v>
      </c>
      <c r="E430" s="20">
        <f t="shared" si="98"/>
        <v>70995</v>
      </c>
      <c r="F430" s="20">
        <f aca="true" t="shared" si="112" ref="F430:K430">F431+F453+F466+F469+F477</f>
        <v>60109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3626</v>
      </c>
      <c r="K430" s="21">
        <f t="shared" si="112"/>
        <v>7260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91402</v>
      </c>
      <c r="E431" s="20">
        <f t="shared" si="98"/>
        <v>70995</v>
      </c>
      <c r="F431" s="20">
        <f aca="true" t="shared" si="113" ref="F431:K431">F432+F437+F447+F449+F451</f>
        <v>60109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3626</v>
      </c>
      <c r="K431" s="21">
        <f t="shared" si="113"/>
        <v>7260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18966</v>
      </c>
      <c r="E432" s="20">
        <f t="shared" si="98"/>
        <v>5173</v>
      </c>
      <c r="F432" s="20">
        <f aca="true" t="shared" si="114" ref="F432:K432">SUM(F433:F436)</f>
        <v>5173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4">
        <v>0</v>
      </c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4">
        <v>0</v>
      </c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18966</v>
      </c>
      <c r="E435" s="23">
        <f t="shared" si="98"/>
        <v>5173</v>
      </c>
      <c r="F435" s="22">
        <v>5173</v>
      </c>
      <c r="G435" s="22">
        <v>0</v>
      </c>
      <c r="H435" s="22">
        <v>0</v>
      </c>
      <c r="I435" s="22">
        <v>0</v>
      </c>
      <c r="J435" s="22">
        <v>0</v>
      </c>
      <c r="K435" s="24">
        <v>0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4">
        <v>0</v>
      </c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72436</v>
      </c>
      <c r="E437" s="20">
        <f t="shared" si="98"/>
        <v>65822</v>
      </c>
      <c r="F437" s="20">
        <f aca="true" t="shared" si="115" ref="F437:K437">SUM(F438:F446)</f>
        <v>54936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3626</v>
      </c>
      <c r="K437" s="21">
        <f t="shared" si="115"/>
        <v>7260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4">
        <v>0</v>
      </c>
    </row>
    <row r="439" spans="1:11" ht="17.25" customHeight="1">
      <c r="A439" s="156">
        <v>5350</v>
      </c>
      <c r="B439" s="140">
        <v>512200</v>
      </c>
      <c r="C439" s="149" t="s">
        <v>183</v>
      </c>
      <c r="D439" s="22"/>
      <c r="E439" s="23">
        <f t="shared" si="98"/>
        <v>4032</v>
      </c>
      <c r="F439" s="22">
        <v>0</v>
      </c>
      <c r="G439" s="22">
        <v>0</v>
      </c>
      <c r="H439" s="22">
        <v>0</v>
      </c>
      <c r="I439" s="22">
        <v>0</v>
      </c>
      <c r="J439" s="22">
        <v>155</v>
      </c>
      <c r="K439" s="24">
        <v>3877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4">
        <v>0</v>
      </c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4">
        <v>0</v>
      </c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72436</v>
      </c>
      <c r="E442" s="23">
        <f t="shared" si="98"/>
        <v>60936</v>
      </c>
      <c r="F442" s="22">
        <v>54936</v>
      </c>
      <c r="G442" s="22">
        <v>0</v>
      </c>
      <c r="H442" s="22">
        <v>0</v>
      </c>
      <c r="I442" s="22">
        <v>0</v>
      </c>
      <c r="J442" s="22">
        <v>3471</v>
      </c>
      <c r="K442" s="24">
        <v>2529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4">
        <v>0</v>
      </c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4">
        <v>0</v>
      </c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4">
        <v>0</v>
      </c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854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4">
        <v>854</v>
      </c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4">
        <v>0</v>
      </c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4">
        <v>0</v>
      </c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4">
        <v>0</v>
      </c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4">
        <v>0</v>
      </c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4">
        <v>0</v>
      </c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4">
        <v>0</v>
      </c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4">
        <v>0</v>
      </c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4">
        <v>0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4">
        <v>0</v>
      </c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4">
        <v>0</v>
      </c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4">
        <v>0</v>
      </c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4">
        <v>0</v>
      </c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4">
        <v>0</v>
      </c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4">
        <v>0</v>
      </c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4">
        <v>0</v>
      </c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4">
        <v>0</v>
      </c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4">
        <v>0</v>
      </c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4">
        <v>0</v>
      </c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4">
        <v>0</v>
      </c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4">
        <v>0</v>
      </c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4">
        <v>0</v>
      </c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4">
        <v>0</v>
      </c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4">
        <v>0</v>
      </c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4">
        <v>0</v>
      </c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4">
        <v>0</v>
      </c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4">
        <v>0</v>
      </c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4">
        <v>0</v>
      </c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4">
        <v>0</v>
      </c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4">
        <v>0</v>
      </c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4">
        <v>0</v>
      </c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4">
        <v>0</v>
      </c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4">
        <v>0</v>
      </c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4">
        <v>0</v>
      </c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4">
        <v>0</v>
      </c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4">
        <v>0</v>
      </c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4">
        <v>0</v>
      </c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4">
        <v>0</v>
      </c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4">
        <v>0</v>
      </c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4">
        <v>0</v>
      </c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4">
        <v>0</v>
      </c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4">
        <v>0</v>
      </c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4">
        <v>0</v>
      </c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4">
        <v>0</v>
      </c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4">
        <v>0</v>
      </c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4">
        <v>0</v>
      </c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4">
        <v>0</v>
      </c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4">
        <v>0</v>
      </c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4">
        <v>0</v>
      </c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4">
        <v>0</v>
      </c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4">
        <v>0</v>
      </c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4">
        <v>0</v>
      </c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2048327</v>
      </c>
      <c r="E536" s="30">
        <f t="shared" si="139"/>
        <v>1901671</v>
      </c>
      <c r="F536" s="30">
        <f aca="true" t="shared" si="141" ref="F536:K536">F233+F480</f>
        <v>60195</v>
      </c>
      <c r="G536" s="30">
        <f t="shared" si="141"/>
        <v>0</v>
      </c>
      <c r="H536" s="30">
        <f t="shared" si="141"/>
        <v>0</v>
      </c>
      <c r="I536" s="30">
        <f t="shared" si="141"/>
        <v>1726017</v>
      </c>
      <c r="J536" s="30">
        <f t="shared" si="141"/>
        <v>3728</v>
      </c>
      <c r="K536" s="31">
        <f t="shared" si="141"/>
        <v>111731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1999902</v>
      </c>
      <c r="E544" s="20">
        <f>SUM(F544:K544)</f>
        <v>1943401</v>
      </c>
      <c r="F544" s="20">
        <f aca="true" t="shared" si="142" ref="F544:K544">F22</f>
        <v>60195</v>
      </c>
      <c r="G544" s="20">
        <f t="shared" si="142"/>
        <v>0</v>
      </c>
      <c r="H544" s="20">
        <f t="shared" si="142"/>
        <v>0</v>
      </c>
      <c r="I544" s="20">
        <f t="shared" si="142"/>
        <v>1760593</v>
      </c>
      <c r="J544" s="20">
        <f t="shared" si="142"/>
        <v>1600</v>
      </c>
      <c r="K544" s="21">
        <f t="shared" si="142"/>
        <v>121013</v>
      </c>
    </row>
    <row r="545" spans="1:11" ht="25.5">
      <c r="A545" s="135">
        <v>5437</v>
      </c>
      <c r="B545" s="15"/>
      <c r="C545" s="148" t="s">
        <v>898</v>
      </c>
      <c r="D545" s="20">
        <f>D233</f>
        <v>2048327</v>
      </c>
      <c r="E545" s="20">
        <f>SUM(F545:K545)</f>
        <v>1901671</v>
      </c>
      <c r="F545" s="20">
        <f aca="true" t="shared" si="143" ref="F545:K545">F233</f>
        <v>60195</v>
      </c>
      <c r="G545" s="20">
        <f t="shared" si="143"/>
        <v>0</v>
      </c>
      <c r="H545" s="20">
        <f t="shared" si="143"/>
        <v>0</v>
      </c>
      <c r="I545" s="20">
        <f t="shared" si="143"/>
        <v>1726017</v>
      </c>
      <c r="J545" s="20">
        <f t="shared" si="143"/>
        <v>3728</v>
      </c>
      <c r="K545" s="21">
        <f t="shared" si="143"/>
        <v>111731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41730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34576</v>
      </c>
      <c r="J546" s="23">
        <f t="shared" si="144"/>
        <v>0</v>
      </c>
      <c r="K546" s="37">
        <f t="shared" si="144"/>
        <v>9282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48425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2128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41730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34576</v>
      </c>
      <c r="J552" s="20">
        <f t="shared" si="150"/>
        <v>0</v>
      </c>
      <c r="K552" s="21">
        <f t="shared" si="150"/>
        <v>9282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48425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2128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5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30 БЕОГРАД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00230034 БАЊИЦА БГД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30843</v>
      </c>
      <c r="E13" s="446">
        <f>SUM(E14:E18)</f>
        <v>0</v>
      </c>
      <c r="F13" s="447">
        <f>SUM(F14:F18)</f>
        <v>30843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30843</v>
      </c>
      <c r="E14" s="453"/>
      <c r="F14" s="454">
        <v>30843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907</v>
      </c>
      <c r="E19" s="458"/>
      <c r="F19" s="459">
        <v>907</v>
      </c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30569</v>
      </c>
      <c r="E20" s="446">
        <f>SUM(E21:E27)</f>
        <v>0</v>
      </c>
      <c r="F20" s="447">
        <f>SUM(F21:F27)</f>
        <v>30569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13383</v>
      </c>
      <c r="E21" s="453"/>
      <c r="F21" s="456">
        <v>13383</v>
      </c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17186</v>
      </c>
      <c r="E22" s="453"/>
      <c r="F22" s="456">
        <v>17186</v>
      </c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14983</v>
      </c>
      <c r="E28" s="458"/>
      <c r="F28" s="459">
        <v>14983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2076</v>
      </c>
      <c r="E30" s="462"/>
      <c r="F30" s="459">
        <v>2076</v>
      </c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5482</v>
      </c>
      <c r="E31" s="463">
        <f>SUM(E32:E36)</f>
        <v>0</v>
      </c>
      <c r="F31" s="464">
        <f>SUM(F32:F36)</f>
        <v>5482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2934</v>
      </c>
      <c r="E33" s="453"/>
      <c r="F33" s="456">
        <v>2934</v>
      </c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37</v>
      </c>
      <c r="E34" s="465"/>
      <c r="F34" s="456">
        <v>37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2511</v>
      </c>
      <c r="E35" s="465"/>
      <c r="F35" s="456">
        <v>2511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2403</v>
      </c>
      <c r="E37" s="463">
        <f>SUM(E38:E40)</f>
        <v>0</v>
      </c>
      <c r="F37" s="464">
        <f>SUM(F38:F40)</f>
        <v>2403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1709</v>
      </c>
      <c r="E38" s="465"/>
      <c r="F38" s="456">
        <v>1709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0</v>
      </c>
      <c r="E39" s="465"/>
      <c r="F39" s="456"/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694</v>
      </c>
      <c r="E40" s="465"/>
      <c r="F40" s="456">
        <v>694</v>
      </c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28440</v>
      </c>
      <c r="E41" s="462">
        <v>1965</v>
      </c>
      <c r="F41" s="459">
        <v>26475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115703</v>
      </c>
      <c r="E42" s="470">
        <f>+E10+E13+E19+E20+E28+E29+E30+E31+E37+E41</f>
        <v>1965</v>
      </c>
      <c r="F42" s="471">
        <f>+F10+F13+F19+F20+F28+F29+F30+F31+F37+F41</f>
        <v>113738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Q18" sqref="Q1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30 БЕОГРАД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00230034 БАЊИЦА БГД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112670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59623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>
        <v>14801</v>
      </c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>
        <v>16043</v>
      </c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>
        <v>1433</v>
      </c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20770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116</v>
      </c>
      <c r="E27" s="508">
        <v>799</v>
      </c>
      <c r="F27" s="509">
        <f>SUM(D27:E27)</f>
        <v>915</v>
      </c>
      <c r="G27" s="510">
        <v>784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74</v>
      </c>
      <c r="E28" s="512">
        <v>789</v>
      </c>
      <c r="F28" s="513">
        <f>SUM(D28:E28)</f>
        <v>863</v>
      </c>
      <c r="G28" s="514">
        <v>749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">
      <selection activeCell="E17" sqref="E17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30 БЕОГРАД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00230034 БАЊИЦА БГД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57039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/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>
        <v>1780</v>
      </c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55259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>
        <v>659</v>
      </c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>
        <v>3857</v>
      </c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50743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1065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47076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13288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>
        <v>13286</v>
      </c>
    </row>
    <row r="22" spans="1:5" ht="21" customHeight="1">
      <c r="A22" s="549" t="s">
        <v>1776</v>
      </c>
      <c r="B22" s="489"/>
      <c r="C22" s="489"/>
      <c r="D22" s="521" t="s">
        <v>1777</v>
      </c>
      <c r="E22" s="545">
        <v>2</v>
      </c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/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>
        <v>1578</v>
      </c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28615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>
        <v>16191</v>
      </c>
    </row>
    <row r="31" spans="1:5" ht="21" customHeight="1">
      <c r="A31" s="549" t="s">
        <v>1794</v>
      </c>
      <c r="B31" s="489"/>
      <c r="C31" s="489"/>
      <c r="D31" s="521" t="s">
        <v>1795</v>
      </c>
      <c r="E31" s="545">
        <v>12424</v>
      </c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3595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/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>
        <v>2560</v>
      </c>
    </row>
    <row r="40" spans="1:5" ht="21" customHeight="1">
      <c r="A40" s="551" t="s">
        <v>1813</v>
      </c>
      <c r="B40" s="552"/>
      <c r="C40" s="551"/>
      <c r="D40" s="553" t="s">
        <v>1814</v>
      </c>
      <c r="E40" s="545">
        <v>42</v>
      </c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cp:lastPrinted>2019-02-28T09:41:13Z</cp:lastPrinted>
  <dcterms:created xsi:type="dcterms:W3CDTF">2002-07-23T06:43:57Z</dcterms:created>
  <dcterms:modified xsi:type="dcterms:W3CDTF">2019-04-15T10:52:46Z</dcterms:modified>
  <cp:category/>
  <cp:version/>
  <cp:contentType/>
  <cp:contentStatus/>
</cp:coreProperties>
</file>